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nemfo-my.sharepoint.com/personal/maxime_royer_fnem-fo_org/Documents/Téléchargements/"/>
    </mc:Choice>
  </mc:AlternateContent>
  <xr:revisionPtr revIDLastSave="44" documentId="8_{493A39A4-5A28-4D15-9B7D-B13BD5711932}" xr6:coauthVersionLast="47" xr6:coauthVersionMax="47" xr10:uidLastSave="{E2198D63-C159-4E55-B279-E1659C5B7813}"/>
  <bookViews>
    <workbookView xWindow="-110" yWindow="-110" windowWidth="38620" windowHeight="21100" xr2:uid="{C6019ADF-BF9F-42D2-B8D5-D0F8EB2D273A}"/>
  </bookViews>
  <sheets>
    <sheet name="Janvier 2026" sheetId="1" r:id="rId1"/>
  </sheets>
  <externalReferences>
    <externalReference r:id="rId2"/>
  </externalReferences>
  <definedNames>
    <definedName name="_IMP1" localSheetId="0">'Janvier 2026'!$D$16:$T$106</definedName>
    <definedName name="_IMP2" localSheetId="0">'Janvier 2026'!$G$15:$T$103</definedName>
    <definedName name="COEFF_GRILLE" localSheetId="0">'Janvier 2026'!$I:$I</definedName>
    <definedName name="COEFF_GRILLE">'[1]Janvier 2018'!$AD:$AD</definedName>
    <definedName name="ECHELON" localSheetId="0">'Janvier 2026'!$20:$20</definedName>
    <definedName name="ECHELON">'[1]Janvier 2018'!$18:$18</definedName>
    <definedName name="HoraireHebdo" localSheetId="0">'Janvier 2026'!$AO$1</definedName>
    <definedName name="HoraireHebdo">'[1]Janvier 2018'!$AB$15</definedName>
    <definedName name="HoraireHebdoLibelle" localSheetId="0">'Janvier 2026'!$H$17</definedName>
    <definedName name="HoraireHebdoLibelle">'[1]Juillet 2018'!$L$16</definedName>
    <definedName name="MajorationResidentielle" localSheetId="0">'Janvier 2026'!$AO$2</definedName>
    <definedName name="MajorationResidentielle">'[1]Janvier 2018'!$AB$16</definedName>
    <definedName name="SNB" localSheetId="0">'Janvier 2026'!$B$6</definedName>
    <definedName name="SNB">'[1]Janvier 2018'!$C$5</definedName>
    <definedName name="TauxMajorationResidentielle" localSheetId="0">'Janvier 2026'!$B$5</definedName>
    <definedName name="TauxMajorationResidentielle">'[1]Juillet 2018'!$C$4</definedName>
    <definedName name="Z_39AD79A9_AAB9_4A89_B6DF_E5A6845AAFB0_.wvu.Cols" localSheetId="0" hidden="1">'Janvier 2026'!$A:$E</definedName>
    <definedName name="Z_39AD79A9_AAB9_4A89_B6DF_E5A6845AAFB0_.wvu.PrintArea" localSheetId="0" hidden="1">'Janvier 2026'!$G$2:$AO$105</definedName>
    <definedName name="_xlnm.Print_Area" localSheetId="0">'Janvier 2026'!$G$4:$AM$105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B5" i="1"/>
  <c r="C4" i="1"/>
  <c r="C3" i="1"/>
  <c r="B7" i="1"/>
  <c r="K30" i="1" s="1"/>
  <c r="N74" i="1" l="1"/>
  <c r="O81" i="1"/>
  <c r="N24" i="1"/>
  <c r="Q30" i="1"/>
  <c r="L80" i="1"/>
  <c r="M87" i="1"/>
  <c r="M48" i="1"/>
  <c r="M60" i="1"/>
  <c r="Q66" i="1"/>
  <c r="O65" i="1"/>
  <c r="K84" i="1"/>
  <c r="K79" i="1"/>
  <c r="R86" i="1"/>
  <c r="J58" i="1"/>
  <c r="Q42" i="1"/>
  <c r="M46" i="1"/>
  <c r="L65" i="1"/>
  <c r="J83" i="1"/>
  <c r="O86" i="1"/>
  <c r="N22" i="1"/>
  <c r="Q48" i="1"/>
  <c r="J62" i="1"/>
  <c r="J71" i="1"/>
  <c r="Q73" i="1"/>
  <c r="O75" i="1"/>
  <c r="Q79" i="1"/>
  <c r="N63" i="1"/>
  <c r="J74" i="1"/>
  <c r="R70" i="1"/>
  <c r="N57" i="1"/>
  <c r="Q50" i="1"/>
  <c r="P51" i="1"/>
  <c r="L81" i="1"/>
  <c r="P84" i="1"/>
  <c r="L88" i="1"/>
  <c r="P88" i="1"/>
  <c r="L27" i="1"/>
  <c r="P76" i="1"/>
  <c r="P41" i="1"/>
  <c r="O58" i="1"/>
  <c r="K62" i="1"/>
  <c r="R63" i="1"/>
  <c r="T63" i="1" s="1"/>
  <c r="J52" i="1"/>
  <c r="K69" i="1"/>
  <c r="P72" i="1"/>
  <c r="M86" i="1"/>
  <c r="M67" i="1"/>
  <c r="N86" i="1"/>
  <c r="Q100" i="1"/>
  <c r="R56" i="1"/>
  <c r="N64" i="1"/>
  <c r="J79" i="1"/>
  <c r="M85" i="1"/>
  <c r="L36" i="1"/>
  <c r="L90" i="1"/>
  <c r="K55" i="1"/>
  <c r="R95" i="1"/>
  <c r="N96" i="1"/>
  <c r="K91" i="1"/>
  <c r="K25" i="1"/>
  <c r="M88" i="1"/>
  <c r="Q88" i="1"/>
  <c r="P73" i="1"/>
  <c r="P64" i="1"/>
  <c r="N75" i="1"/>
  <c r="O71" i="1"/>
  <c r="N80" i="1"/>
  <c r="J34" i="1"/>
  <c r="Q71" i="1"/>
  <c r="Q87" i="1"/>
  <c r="R51" i="1"/>
  <c r="P53" i="1"/>
  <c r="L67" i="1"/>
  <c r="J84" i="1"/>
  <c r="K67" i="1"/>
  <c r="P36" i="1"/>
  <c r="N55" i="1"/>
  <c r="L57" i="1"/>
  <c r="Q51" i="1"/>
  <c r="Q85" i="1"/>
  <c r="R68" i="1"/>
  <c r="S68" i="1" s="1"/>
  <c r="M39" i="1"/>
  <c r="M94" i="1"/>
  <c r="Q84" i="1"/>
  <c r="P57" i="1"/>
  <c r="Q64" i="1"/>
  <c r="Q65" i="1"/>
  <c r="O29" i="1"/>
  <c r="J8" i="1"/>
  <c r="K86" i="1"/>
  <c r="N81" i="1"/>
  <c r="J59" i="1"/>
  <c r="Q60" i="1"/>
  <c r="R58" i="1"/>
  <c r="Q86" i="1"/>
  <c r="N49" i="1"/>
  <c r="K41" i="1"/>
  <c r="O62" i="1"/>
  <c r="R67" i="1"/>
  <c r="Q67" i="1"/>
  <c r="O72" i="1"/>
  <c r="L63" i="1"/>
  <c r="M43" i="1"/>
  <c r="R26" i="1"/>
  <c r="P97" i="1"/>
  <c r="R96" i="1"/>
  <c r="T96" i="1" s="1"/>
  <c r="O69" i="1"/>
  <c r="M61" i="1"/>
  <c r="P22" i="1"/>
  <c r="J23" i="1"/>
  <c r="J99" i="1"/>
  <c r="R60" i="1"/>
  <c r="M69" i="1"/>
  <c r="N76" i="1"/>
  <c r="J70" i="1"/>
  <c r="L82" i="1"/>
  <c r="M71" i="1"/>
  <c r="K32" i="1"/>
  <c r="N27" i="1"/>
  <c r="R52" i="1"/>
  <c r="S52" i="1" s="1"/>
  <c r="K78" i="1"/>
  <c r="N60" i="1"/>
  <c r="K29" i="1"/>
  <c r="Q55" i="1"/>
  <c r="L32" i="1"/>
  <c r="L58" i="1"/>
  <c r="P69" i="1"/>
  <c r="J75" i="1"/>
  <c r="Q76" i="1"/>
  <c r="L54" i="1"/>
  <c r="L70" i="1"/>
  <c r="J56" i="1"/>
  <c r="Q63" i="1"/>
  <c r="K73" i="1"/>
  <c r="J72" i="1"/>
  <c r="J41" i="1"/>
  <c r="K34" i="1"/>
  <c r="Q94" i="1"/>
  <c r="O34" i="1"/>
  <c r="M26" i="1"/>
  <c r="L37" i="1"/>
  <c r="L41" i="1"/>
  <c r="R37" i="1"/>
  <c r="M44" i="1"/>
  <c r="N67" i="1"/>
  <c r="P82" i="1"/>
  <c r="N72" i="1"/>
  <c r="J45" i="1"/>
  <c r="Q43" i="1"/>
  <c r="N69" i="1"/>
  <c r="N97" i="1"/>
  <c r="J85" i="1"/>
  <c r="O79" i="1"/>
  <c r="L59" i="1"/>
  <c r="N46" i="1"/>
  <c r="P83" i="1"/>
  <c r="N101" i="1"/>
  <c r="N54" i="1"/>
  <c r="P86" i="1"/>
  <c r="K68" i="1"/>
  <c r="L48" i="1"/>
  <c r="L30" i="1"/>
  <c r="R101" i="1"/>
  <c r="J87" i="1"/>
  <c r="L56" i="1"/>
  <c r="R61" i="1"/>
  <c r="Q22" i="1"/>
  <c r="N50" i="1"/>
  <c r="P30" i="1"/>
  <c r="O93" i="1"/>
  <c r="J25" i="1"/>
  <c r="R24" i="1"/>
  <c r="T24" i="1" s="1"/>
  <c r="R50" i="1"/>
  <c r="S51" i="1" s="1"/>
  <c r="M37" i="1"/>
  <c r="J94" i="1"/>
  <c r="K87" i="1"/>
  <c r="O55" i="1"/>
  <c r="Q59" i="1"/>
  <c r="Q26" i="1"/>
  <c r="L31" i="1"/>
  <c r="R57" i="1"/>
  <c r="Q37" i="1"/>
  <c r="Q99" i="1"/>
  <c r="R88" i="1"/>
  <c r="M57" i="1"/>
  <c r="M63" i="1"/>
  <c r="N33" i="1"/>
  <c r="J33" i="1"/>
  <c r="M78" i="1"/>
  <c r="N44" i="1"/>
  <c r="R66" i="1"/>
  <c r="O40" i="1"/>
  <c r="P43" i="1"/>
  <c r="O80" i="1"/>
  <c r="R44" i="1"/>
  <c r="S44" i="1" s="1"/>
  <c r="R82" i="1"/>
  <c r="T82" i="1" s="1"/>
  <c r="L51" i="1"/>
  <c r="J22" i="1"/>
  <c r="J27" i="1"/>
  <c r="L77" i="1"/>
  <c r="P70" i="1"/>
  <c r="R25" i="1"/>
  <c r="P55" i="1"/>
  <c r="O44" i="1"/>
  <c r="J29" i="1"/>
  <c r="N77" i="1"/>
  <c r="Q34" i="1"/>
  <c r="R22" i="1"/>
  <c r="T58" i="1" s="1"/>
  <c r="J30" i="1"/>
  <c r="K37" i="1"/>
  <c r="L44" i="1"/>
  <c r="O51" i="1"/>
  <c r="Q82" i="1"/>
  <c r="R27" i="1"/>
  <c r="T27" i="1" s="1"/>
  <c r="J35" i="1"/>
  <c r="K42" i="1"/>
  <c r="L49" i="1"/>
  <c r="P71" i="1"/>
  <c r="K31" i="1"/>
  <c r="L38" i="1"/>
  <c r="M45" i="1"/>
  <c r="Q53" i="1"/>
  <c r="M89" i="1"/>
  <c r="O102" i="1"/>
  <c r="N99" i="1"/>
  <c r="M97" i="1"/>
  <c r="J92" i="1"/>
  <c r="L95" i="1"/>
  <c r="M102" i="1"/>
  <c r="N94" i="1"/>
  <c r="L87" i="1"/>
  <c r="O36" i="1"/>
  <c r="M23" i="1"/>
  <c r="N30" i="1"/>
  <c r="O37" i="1"/>
  <c r="P44" i="1"/>
  <c r="N52" i="1"/>
  <c r="N85" i="1"/>
  <c r="M28" i="1"/>
  <c r="N35" i="1"/>
  <c r="O42" i="1"/>
  <c r="P49" i="1"/>
  <c r="R73" i="1"/>
  <c r="O31" i="1"/>
  <c r="P38" i="1"/>
  <c r="Q45" i="1"/>
  <c r="L55" i="1"/>
  <c r="Q92" i="1"/>
  <c r="J91" i="1"/>
  <c r="L101" i="1"/>
  <c r="Q97" i="1"/>
  <c r="M93" i="1"/>
  <c r="P95" i="1"/>
  <c r="Q102" i="1"/>
  <c r="R94" i="1"/>
  <c r="T56" i="1"/>
  <c r="K66" i="1"/>
  <c r="L76" i="1"/>
  <c r="O57" i="1"/>
  <c r="M64" i="1"/>
  <c r="J78" i="1"/>
  <c r="J64" i="1"/>
  <c r="M74" i="1"/>
  <c r="R74" i="1"/>
  <c r="P65" i="1"/>
  <c r="K59" i="1"/>
  <c r="O87" i="1"/>
  <c r="M77" i="1"/>
  <c r="O61" i="1"/>
  <c r="M52" i="1"/>
  <c r="Q80" i="1"/>
  <c r="L74" i="1"/>
  <c r="K28" i="1"/>
  <c r="J73" i="1"/>
  <c r="K48" i="1"/>
  <c r="O32" i="1"/>
  <c r="L23" i="1"/>
  <c r="M38" i="1"/>
  <c r="Q23" i="1"/>
  <c r="R30" i="1"/>
  <c r="T30" i="1" s="1"/>
  <c r="J38" i="1"/>
  <c r="K45" i="1"/>
  <c r="M53" i="1"/>
  <c r="P87" i="1"/>
  <c r="Q28" i="1"/>
  <c r="R35" i="1"/>
  <c r="J43" i="1"/>
  <c r="K50" i="1"/>
  <c r="O76" i="1"/>
  <c r="J32" i="1"/>
  <c r="K39" i="1"/>
  <c r="L46" i="1"/>
  <c r="J57" i="1"/>
  <c r="K98" i="1"/>
  <c r="O94" i="1"/>
  <c r="J103" i="1"/>
  <c r="L98" i="1"/>
  <c r="J89" i="1"/>
  <c r="K96" i="1"/>
  <c r="L103" i="1"/>
  <c r="M95" i="1"/>
  <c r="J76" i="1"/>
  <c r="M82" i="1"/>
  <c r="M34" i="1"/>
  <c r="L24" i="1"/>
  <c r="N38" i="1"/>
  <c r="M54" i="1"/>
  <c r="K22" i="1"/>
  <c r="M36" i="1"/>
  <c r="N43" i="1"/>
  <c r="O50" i="1"/>
  <c r="Q78" i="1"/>
  <c r="N32" i="1"/>
  <c r="O39" i="1"/>
  <c r="P46" i="1"/>
  <c r="Q58" i="1"/>
  <c r="M96" i="1"/>
  <c r="Q89" i="1"/>
  <c r="P98" i="1"/>
  <c r="N89" i="1"/>
  <c r="O96" i="1"/>
  <c r="P103" i="1"/>
  <c r="Q95" i="1"/>
  <c r="K54" i="1"/>
  <c r="O82" i="1"/>
  <c r="R29" i="1"/>
  <c r="T29" i="1" s="1"/>
  <c r="R49" i="1"/>
  <c r="T49" i="1" s="1"/>
  <c r="O23" i="1"/>
  <c r="K40" i="1"/>
  <c r="M31" i="1"/>
  <c r="O45" i="1"/>
  <c r="L29" i="1"/>
  <c r="P101" i="1"/>
  <c r="L73" i="1"/>
  <c r="M83" i="1"/>
  <c r="L52" i="1"/>
  <c r="N71" i="1"/>
  <c r="K85" i="1"/>
  <c r="O67" i="1"/>
  <c r="O88" i="1"/>
  <c r="N78" i="1"/>
  <c r="L69" i="1"/>
  <c r="P62" i="1"/>
  <c r="P79" i="1"/>
  <c r="R80" i="1"/>
  <c r="K65" i="1"/>
  <c r="R55" i="1"/>
  <c r="S56" i="1" s="1"/>
  <c r="M84" i="1"/>
  <c r="Q77" i="1"/>
  <c r="P31" i="1"/>
  <c r="M22" i="1"/>
  <c r="K52" i="1"/>
  <c r="K36" i="1"/>
  <c r="L26" i="1"/>
  <c r="R41" i="1"/>
  <c r="P24" i="1"/>
  <c r="Q31" i="1"/>
  <c r="R38" i="1"/>
  <c r="J46" i="1"/>
  <c r="K56" i="1"/>
  <c r="O22" i="1"/>
  <c r="P29" i="1"/>
  <c r="Q36" i="1"/>
  <c r="R43" i="1"/>
  <c r="J51" i="1"/>
  <c r="J81" i="1"/>
  <c r="R32" i="1"/>
  <c r="T32" i="1" s="1"/>
  <c r="J40" i="1"/>
  <c r="K47" i="1"/>
  <c r="O60" i="1"/>
  <c r="N91" i="1"/>
  <c r="R99" i="1"/>
  <c r="T99" i="1" s="1"/>
  <c r="P90" i="1"/>
  <c r="K99" i="1"/>
  <c r="R89" i="1"/>
  <c r="J97" i="1"/>
  <c r="K89" i="1"/>
  <c r="L96" i="1"/>
  <c r="N40" i="1"/>
  <c r="J95" i="1"/>
  <c r="O89" i="1"/>
  <c r="M80" i="1"/>
  <c r="O78" i="1"/>
  <c r="K71" i="1"/>
  <c r="J82" i="1"/>
  <c r="Q72" i="1"/>
  <c r="N65" i="1"/>
  <c r="N84" i="1"/>
  <c r="P68" i="1"/>
  <c r="N59" i="1"/>
  <c r="R87" i="1"/>
  <c r="T87" i="1" s="1"/>
  <c r="M81" i="1"/>
  <c r="M25" i="1"/>
  <c r="R65" i="1"/>
  <c r="P39" i="1"/>
  <c r="L22" i="1"/>
  <c r="N45" i="1"/>
  <c r="O25" i="1"/>
  <c r="P32" i="1"/>
  <c r="Q39" i="1"/>
  <c r="R46" i="1"/>
  <c r="P59" i="1"/>
  <c r="N23" i="1"/>
  <c r="O30" i="1"/>
  <c r="P37" i="1"/>
  <c r="Q44" i="1"/>
  <c r="O52" i="1"/>
  <c r="R85" i="1"/>
  <c r="Q33" i="1"/>
  <c r="R40" i="1"/>
  <c r="T40" i="1" s="1"/>
  <c r="J48" i="1"/>
  <c r="J65" i="1"/>
  <c r="O98" i="1"/>
  <c r="P89" i="1"/>
  <c r="N92" i="1"/>
  <c r="J100" i="1"/>
  <c r="Q90" i="1"/>
  <c r="R97" i="1"/>
  <c r="J90" i="1"/>
  <c r="K97" i="1"/>
  <c r="M33" i="1"/>
  <c r="O47" i="1"/>
  <c r="Q62" i="1"/>
  <c r="N103" i="1"/>
  <c r="O91" i="1"/>
  <c r="O99" i="1"/>
  <c r="M90" i="1"/>
  <c r="P96" i="1"/>
  <c r="J54" i="1"/>
  <c r="Q52" i="1"/>
  <c r="M59" i="1"/>
  <c r="O54" i="1"/>
  <c r="O53" i="1"/>
  <c r="L66" i="1"/>
  <c r="L35" i="1"/>
  <c r="K61" i="1"/>
  <c r="R83" i="1"/>
  <c r="M56" i="1"/>
  <c r="R62" i="1"/>
  <c r="K82" i="1"/>
  <c r="K58" i="1"/>
  <c r="R72" i="1"/>
  <c r="M55" i="1"/>
  <c r="Q83" i="1"/>
  <c r="O74" i="1"/>
  <c r="J68" i="1"/>
  <c r="Q57" i="1"/>
  <c r="L86" i="1"/>
  <c r="N70" i="1"/>
  <c r="L61" i="1"/>
  <c r="P54" i="1"/>
  <c r="K83" i="1"/>
  <c r="J37" i="1"/>
  <c r="O28" i="1"/>
  <c r="L75" i="1"/>
  <c r="N41" i="1"/>
  <c r="K23" i="1"/>
  <c r="L47" i="1"/>
  <c r="J26" i="1"/>
  <c r="K33" i="1"/>
  <c r="L40" i="1"/>
  <c r="M47" i="1"/>
  <c r="N61" i="1"/>
  <c r="R23" i="1"/>
  <c r="J31" i="1"/>
  <c r="K38" i="1"/>
  <c r="L45" i="1"/>
  <c r="N53" i="1"/>
  <c r="K88" i="1"/>
  <c r="L34" i="1"/>
  <c r="M41" i="1"/>
  <c r="N48" i="1"/>
  <c r="P67" i="1"/>
  <c r="K102" i="1"/>
  <c r="L93" i="1"/>
  <c r="R92" i="1"/>
  <c r="T92" i="1" s="1"/>
  <c r="N100" i="1"/>
  <c r="L91" i="1"/>
  <c r="M98" i="1"/>
  <c r="N90" i="1"/>
  <c r="O97" i="1"/>
  <c r="L68" i="1"/>
  <c r="N87" i="1"/>
  <c r="R59" i="1"/>
  <c r="S60" i="1" s="1"/>
  <c r="N66" i="1"/>
  <c r="P85" i="1"/>
  <c r="P61" i="1"/>
  <c r="P74" i="1"/>
  <c r="K57" i="1"/>
  <c r="O85" i="1"/>
  <c r="M76" i="1"/>
  <c r="Q69" i="1"/>
  <c r="O59" i="1"/>
  <c r="J88" i="1"/>
  <c r="L72" i="1"/>
  <c r="J63" i="1"/>
  <c r="N56" i="1"/>
  <c r="R84" i="1"/>
  <c r="T84" i="1" s="1"/>
  <c r="Q38" i="1"/>
  <c r="M30" i="1"/>
  <c r="O84" i="1"/>
  <c r="L43" i="1"/>
  <c r="J24" i="1"/>
  <c r="J49" i="1"/>
  <c r="N26" i="1"/>
  <c r="O33" i="1"/>
  <c r="P40" i="1"/>
  <c r="Q47" i="1"/>
  <c r="K64" i="1"/>
  <c r="M24" i="1"/>
  <c r="N31" i="1"/>
  <c r="O38" i="1"/>
  <c r="P45" i="1"/>
  <c r="Q54" i="1"/>
  <c r="O27" i="1"/>
  <c r="P34" i="1"/>
  <c r="Q41" i="1"/>
  <c r="R48" i="1"/>
  <c r="R69" i="1"/>
  <c r="R103" i="1"/>
  <c r="T103" i="1" s="1"/>
  <c r="Q96" i="1"/>
  <c r="Q93" i="1"/>
  <c r="R100" i="1"/>
  <c r="P91" i="1"/>
  <c r="Q98" i="1"/>
  <c r="R90" i="1"/>
  <c r="T90" i="1" s="1"/>
  <c r="J98" i="1"/>
  <c r="Q24" i="1"/>
  <c r="K35" i="1"/>
  <c r="M101" i="1"/>
  <c r="M75" i="1"/>
  <c r="Q68" i="1"/>
  <c r="R79" i="1"/>
  <c r="R77" i="1"/>
  <c r="J60" i="1"/>
  <c r="N88" i="1"/>
  <c r="M42" i="1"/>
  <c r="R33" i="1"/>
  <c r="K27" i="1"/>
  <c r="Q46" i="1"/>
  <c r="R53" i="1"/>
  <c r="O41" i="1"/>
  <c r="P48" i="1"/>
  <c r="O68" i="1"/>
  <c r="L25" i="1"/>
  <c r="M32" i="1"/>
  <c r="N39" i="1"/>
  <c r="O46" i="1"/>
  <c r="M58" i="1"/>
  <c r="N28" i="1"/>
  <c r="O35" i="1"/>
  <c r="P42" i="1"/>
  <c r="Q49" i="1"/>
  <c r="Q74" i="1"/>
  <c r="R91" i="1"/>
  <c r="L89" i="1"/>
  <c r="P94" i="1"/>
  <c r="Q101" i="1"/>
  <c r="O92" i="1"/>
  <c r="P99" i="1"/>
  <c r="Q91" i="1"/>
  <c r="M66" i="1"/>
  <c r="K46" i="1"/>
  <c r="O56" i="1"/>
  <c r="M49" i="1"/>
  <c r="K90" i="1"/>
  <c r="L94" i="1"/>
  <c r="M91" i="1"/>
  <c r="L62" i="1"/>
  <c r="O73" i="1"/>
  <c r="L78" i="1"/>
  <c r="M73" i="1"/>
  <c r="O66" i="1"/>
  <c r="M27" i="1"/>
  <c r="R78" i="1"/>
  <c r="M51" i="1"/>
  <c r="O70" i="1"/>
  <c r="K77" i="1"/>
  <c r="K53" i="1"/>
  <c r="M72" i="1"/>
  <c r="J80" i="1"/>
  <c r="N62" i="1"/>
  <c r="L53" i="1"/>
  <c r="P81" i="1"/>
  <c r="K75" i="1"/>
  <c r="R64" i="1"/>
  <c r="T64" i="1" s="1"/>
  <c r="Q70" i="1"/>
  <c r="O77" i="1"/>
  <c r="M68" i="1"/>
  <c r="Q61" i="1"/>
  <c r="L83" i="1"/>
  <c r="K44" i="1"/>
  <c r="P35" i="1"/>
  <c r="P23" i="1"/>
  <c r="O48" i="1"/>
  <c r="P26" i="1"/>
  <c r="J61" i="1"/>
  <c r="Q27" i="1"/>
  <c r="R34" i="1"/>
  <c r="J42" i="1"/>
  <c r="K49" i="1"/>
  <c r="L71" i="1"/>
  <c r="P25" i="1"/>
  <c r="Q32" i="1"/>
  <c r="R39" i="1"/>
  <c r="J47" i="1"/>
  <c r="K60" i="1"/>
  <c r="R28" i="1"/>
  <c r="J36" i="1"/>
  <c r="K43" i="1"/>
  <c r="L50" i="1"/>
  <c r="J77" i="1"/>
  <c r="P93" i="1"/>
  <c r="O90" i="1"/>
  <c r="K95" i="1"/>
  <c r="L102" i="1"/>
  <c r="J93" i="1"/>
  <c r="K100" i="1"/>
  <c r="L92" i="1"/>
  <c r="R31" i="1"/>
  <c r="L42" i="1"/>
  <c r="K92" i="1"/>
  <c r="J67" i="1"/>
  <c r="P60" i="1"/>
  <c r="K63" i="1"/>
  <c r="Q25" i="1"/>
  <c r="N82" i="1"/>
  <c r="R54" i="1"/>
  <c r="K74" i="1"/>
  <c r="P80" i="1"/>
  <c r="P56" i="1"/>
  <c r="R75" i="1"/>
  <c r="Q81" i="1"/>
  <c r="L64" i="1"/>
  <c r="J55" i="1"/>
  <c r="N83" i="1"/>
  <c r="R76" i="1"/>
  <c r="P66" i="1"/>
  <c r="P63" i="1"/>
  <c r="M79" i="1"/>
  <c r="K70" i="1"/>
  <c r="O63" i="1"/>
  <c r="K76" i="1"/>
  <c r="R45" i="1"/>
  <c r="N37" i="1"/>
  <c r="O24" i="1"/>
  <c r="M50" i="1"/>
  <c r="P27" i="1"/>
  <c r="M70" i="1"/>
  <c r="L28" i="1"/>
  <c r="M35" i="1"/>
  <c r="N42" i="1"/>
  <c r="O49" i="1"/>
  <c r="N73" i="1"/>
  <c r="K26" i="1"/>
  <c r="L33" i="1"/>
  <c r="M40" i="1"/>
  <c r="N47" i="1"/>
  <c r="M62" i="1"/>
  <c r="M29" i="1"/>
  <c r="N36" i="1"/>
  <c r="O43" i="1"/>
  <c r="P50" i="1"/>
  <c r="L79" i="1"/>
  <c r="N95" i="1"/>
  <c r="M92" i="1"/>
  <c r="O95" i="1"/>
  <c r="P102" i="1"/>
  <c r="N93" i="1"/>
  <c r="O100" i="1"/>
  <c r="P92" i="1"/>
  <c r="J39" i="1"/>
  <c r="J28" i="1"/>
  <c r="K72" i="1"/>
  <c r="M100" i="1"/>
  <c r="L99" i="1"/>
  <c r="P58" i="1"/>
  <c r="N51" i="1"/>
  <c r="Q75" i="1"/>
  <c r="N34" i="1"/>
  <c r="J86" i="1"/>
  <c r="N58" i="1"/>
  <c r="P77" i="1"/>
  <c r="L84" i="1"/>
  <c r="L60" i="1"/>
  <c r="N79" i="1"/>
  <c r="O83" i="1"/>
  <c r="J66" i="1"/>
  <c r="Q56" i="1"/>
  <c r="L85" i="1"/>
  <c r="P78" i="1"/>
  <c r="N68" i="1"/>
  <c r="P52" i="1"/>
  <c r="K81" i="1"/>
  <c r="R71" i="1"/>
  <c r="T71" i="1" s="1"/>
  <c r="M65" i="1"/>
  <c r="J69" i="1"/>
  <c r="P47" i="1"/>
  <c r="L39" i="1"/>
  <c r="N25" i="1"/>
  <c r="J53" i="1"/>
  <c r="N29" i="1"/>
  <c r="K80" i="1"/>
  <c r="P28" i="1"/>
  <c r="Q35" i="1"/>
  <c r="R42" i="1"/>
  <c r="J50" i="1"/>
  <c r="P75" i="1"/>
  <c r="O26" i="1"/>
  <c r="P33" i="1"/>
  <c r="Q40" i="1"/>
  <c r="R47" i="1"/>
  <c r="O64" i="1"/>
  <c r="Q29" i="1"/>
  <c r="R36" i="1"/>
  <c r="J44" i="1"/>
  <c r="K51" i="1"/>
  <c r="R81" i="1"/>
  <c r="T81" i="1" s="1"/>
  <c r="L97" i="1"/>
  <c r="K94" i="1"/>
  <c r="J96" i="1"/>
  <c r="O103" i="1"/>
  <c r="R93" i="1"/>
  <c r="T93" i="1" s="1"/>
  <c r="J101" i="1"/>
  <c r="K93" i="1"/>
  <c r="L100" i="1"/>
  <c r="P100" i="1"/>
  <c r="K101" i="1"/>
  <c r="O101" i="1"/>
  <c r="J102" i="1"/>
  <c r="N102" i="1"/>
  <c r="R102" i="1"/>
  <c r="M103" i="1"/>
  <c r="Q103" i="1"/>
  <c r="K103" i="1"/>
  <c r="K24" i="1"/>
  <c r="N98" i="1"/>
  <c r="R98" i="1"/>
  <c r="M99" i="1"/>
  <c r="T52" i="1"/>
  <c r="T86" i="1"/>
  <c r="T95" i="1"/>
  <c r="T70" i="1"/>
  <c r="T45" i="1"/>
  <c r="S57" i="1" l="1"/>
  <c r="S53" i="1"/>
  <c r="T98" i="1"/>
  <c r="T54" i="1"/>
  <c r="S37" i="1"/>
  <c r="T85" i="1"/>
  <c r="T67" i="1"/>
  <c r="T102" i="1"/>
  <c r="T47" i="1"/>
  <c r="S69" i="1"/>
  <c r="S95" i="1"/>
  <c r="S28" i="1"/>
  <c r="S67" i="1"/>
  <c r="S38" i="1"/>
  <c r="S97" i="1"/>
  <c r="T74" i="1"/>
  <c r="S63" i="1"/>
  <c r="T50" i="1"/>
  <c r="S66" i="1"/>
  <c r="Q104" i="1"/>
  <c r="T43" i="1"/>
  <c r="T66" i="1"/>
  <c r="T60" i="1"/>
  <c r="N105" i="1"/>
  <c r="S61" i="1"/>
  <c r="T34" i="1"/>
  <c r="S31" i="1"/>
  <c r="T51" i="1"/>
  <c r="Q105" i="1"/>
  <c r="T37" i="1"/>
  <c r="M104" i="1"/>
  <c r="T55" i="1"/>
  <c r="T31" i="1"/>
  <c r="S27" i="1"/>
  <c r="S96" i="1"/>
  <c r="T72" i="1"/>
  <c r="T68" i="1"/>
  <c r="S45" i="1"/>
  <c r="S75" i="1"/>
  <c r="N104" i="1"/>
  <c r="T75" i="1"/>
  <c r="S46" i="1"/>
  <c r="R105" i="1"/>
  <c r="T101" i="1"/>
  <c r="S76" i="1"/>
  <c r="S24" i="1"/>
  <c r="S41" i="1"/>
  <c r="S25" i="1"/>
  <c r="S93" i="1"/>
  <c r="P105" i="1"/>
  <c r="T73" i="1"/>
  <c r="S84" i="1"/>
  <c r="S58" i="1"/>
  <c r="S39" i="1"/>
  <c r="O104" i="1"/>
  <c r="S34" i="1"/>
  <c r="T94" i="1"/>
  <c r="S74" i="1"/>
  <c r="T38" i="1"/>
  <c r="T88" i="1"/>
  <c r="T57" i="1"/>
  <c r="S42" i="1"/>
  <c r="S94" i="1"/>
  <c r="T97" i="1"/>
  <c r="T46" i="1"/>
  <c r="T25" i="1"/>
  <c r="T28" i="1"/>
  <c r="T61" i="1"/>
  <c r="L105" i="1"/>
  <c r="S101" i="1"/>
  <c r="S26" i="1"/>
  <c r="T39" i="1"/>
  <c r="S30" i="1"/>
  <c r="T53" i="1"/>
  <c r="S48" i="1"/>
  <c r="S85" i="1"/>
  <c r="T69" i="1"/>
  <c r="S71" i="1"/>
  <c r="S54" i="1"/>
  <c r="T59" i="1"/>
  <c r="S64" i="1"/>
  <c r="S47" i="1"/>
  <c r="T23" i="1"/>
  <c r="T41" i="1"/>
  <c r="S98" i="1"/>
  <c r="S23" i="1"/>
  <c r="S59" i="1"/>
  <c r="S73" i="1"/>
  <c r="S49" i="1"/>
  <c r="S78" i="1"/>
  <c r="T78" i="1"/>
  <c r="S29" i="1"/>
  <c r="S87" i="1"/>
  <c r="O105" i="1"/>
  <c r="S70" i="1"/>
  <c r="M105" i="1"/>
  <c r="S82" i="1"/>
  <c r="S100" i="1"/>
  <c r="S90" i="1"/>
  <c r="P104" i="1"/>
  <c r="S50" i="1"/>
  <c r="T48" i="1"/>
  <c r="S81" i="1"/>
  <c r="T91" i="1"/>
  <c r="S91" i="1"/>
  <c r="S88" i="1"/>
  <c r="S36" i="1"/>
  <c r="S33" i="1"/>
  <c r="T33" i="1"/>
  <c r="S32" i="1"/>
  <c r="S83" i="1"/>
  <c r="T83" i="1"/>
  <c r="S92" i="1"/>
  <c r="T35" i="1"/>
  <c r="S35" i="1"/>
  <c r="T44" i="1"/>
  <c r="T80" i="1"/>
  <c r="S80" i="1"/>
  <c r="S72" i="1"/>
  <c r="T77" i="1"/>
  <c r="S77" i="1"/>
  <c r="T65" i="1"/>
  <c r="S65" i="1"/>
  <c r="S86" i="1"/>
  <c r="S55" i="1"/>
  <c r="T76" i="1"/>
  <c r="T100" i="1"/>
  <c r="R104" i="1"/>
  <c r="T36" i="1"/>
  <c r="S40" i="1"/>
  <c r="S43" i="1"/>
  <c r="T42" i="1"/>
  <c r="T79" i="1"/>
  <c r="S79" i="1"/>
  <c r="T62" i="1"/>
  <c r="S62" i="1"/>
  <c r="T26" i="1"/>
  <c r="L104" i="1"/>
  <c r="K104" i="1"/>
  <c r="S99" i="1"/>
  <c r="S102" i="1"/>
  <c r="S103" i="1"/>
  <c r="K105" i="1"/>
</calcChain>
</file>

<file path=xl/sharedStrings.xml><?xml version="1.0" encoding="utf-8"?>
<sst xmlns="http://schemas.openxmlformats.org/spreadsheetml/2006/main" count="91" uniqueCount="74">
  <si>
    <t>35 heures</t>
  </si>
  <si>
    <t>32 heures "collectif"</t>
  </si>
  <si>
    <t>32 heures "individuel"</t>
  </si>
  <si>
    <t>MR</t>
  </si>
  <si>
    <t>SNB</t>
  </si>
  <si>
    <t>Les agents relevant des échelons 1, 2 et 3 sont rémunérés à l'échelon 4</t>
  </si>
  <si>
    <t>HH</t>
  </si>
  <si>
    <r>
      <rPr>
        <b/>
        <sz val="12"/>
        <rFont val="Gadugi"/>
        <family val="2"/>
      </rPr>
      <t>Note ARTT 1999</t>
    </r>
    <r>
      <rPr>
        <sz val="12"/>
        <rFont val="Gadugi"/>
        <family val="2"/>
      </rPr>
      <t xml:space="preserve"> : pour les agents dont le coefficient (NR, échelon) est inférieur à celui du NR100 échelon 4 le calcul de la prime est effectué sur la base du NR100 échelon 4.</t>
    </r>
  </si>
  <si>
    <t>Votre horaire hebdomadaire :</t>
  </si>
  <si>
    <t>Votre majoration résidentielle :</t>
  </si>
  <si>
    <t>ECHELONS</t>
  </si>
  <si>
    <t>PLAGE H</t>
  </si>
  <si>
    <t>PLAGE F</t>
  </si>
  <si>
    <t>PLAGE C</t>
  </si>
  <si>
    <t>PLAGE A</t>
  </si>
  <si>
    <t>Echelon</t>
  </si>
  <si>
    <t>Ecarts</t>
  </si>
  <si>
    <t>PLAGE G</t>
  </si>
  <si>
    <t>PLAGE D</t>
  </si>
  <si>
    <t>PLAGE B</t>
  </si>
  <si>
    <t>Ancienneté</t>
  </si>
  <si>
    <t>4 ans</t>
  </si>
  <si>
    <t>6 ans</t>
  </si>
  <si>
    <t>9,5 ans</t>
  </si>
  <si>
    <t>13 ans</t>
  </si>
  <si>
    <t>17 ans</t>
  </si>
  <si>
    <t>21 ans</t>
  </si>
  <si>
    <t>25 ans</t>
  </si>
  <si>
    <t>30 ans</t>
  </si>
  <si>
    <t>34 ans</t>
  </si>
  <si>
    <t>PLAGE E</t>
  </si>
  <si>
    <t xml:space="preserve">Majoration </t>
  </si>
  <si>
    <t>NR</t>
  </si>
  <si>
    <t>Indice</t>
  </si>
  <si>
    <t>Cumulé</t>
  </si>
  <si>
    <t>NIVEAU DE REMUNERATION</t>
  </si>
  <si>
    <t>GF
3</t>
  </si>
  <si>
    <t>GF
4</t>
  </si>
  <si>
    <t>GF
5</t>
  </si>
  <si>
    <t xml:space="preserve"> </t>
  </si>
  <si>
    <t>GF
6</t>
  </si>
  <si>
    <t>GF
7</t>
  </si>
  <si>
    <t>GF
8</t>
  </si>
  <si>
    <t>GF
9</t>
  </si>
  <si>
    <t>GF
10</t>
  </si>
  <si>
    <t>GF
11</t>
  </si>
  <si>
    <t>GF
12</t>
  </si>
  <si>
    <t>GF
13</t>
  </si>
  <si>
    <t>GF
14</t>
  </si>
  <si>
    <t>GF
15</t>
  </si>
  <si>
    <t>GF
16</t>
  </si>
  <si>
    <t>GF
17</t>
  </si>
  <si>
    <t>GF
18</t>
  </si>
  <si>
    <t>GF
19</t>
  </si>
  <si>
    <t>CA</t>
  </si>
  <si>
    <t>U1</t>
  </si>
  <si>
    <t>U2</t>
  </si>
  <si>
    <t>U3</t>
  </si>
  <si>
    <t>CB</t>
  </si>
  <si>
    <t>DA</t>
  </si>
  <si>
    <t>DB</t>
  </si>
  <si>
    <t>EA</t>
  </si>
  <si>
    <t>FA</t>
  </si>
  <si>
    <t>GA</t>
  </si>
  <si>
    <t>HA</t>
  </si>
  <si>
    <t>HB</t>
  </si>
  <si>
    <t>IA</t>
  </si>
  <si>
    <t>IB</t>
  </si>
  <si>
    <t>JA</t>
  </si>
  <si>
    <t>JB</t>
  </si>
  <si>
    <t>KA</t>
  </si>
  <si>
    <t>KB</t>
  </si>
  <si>
    <t xml:space="preserve">Evolution liée à l'ancienneté (inter-échelons et cumulée) </t>
  </si>
  <si>
    <r>
      <t xml:space="preserve">Grille de rémunération brute au 1er janvier 2026 </t>
    </r>
    <r>
      <rPr>
        <i/>
        <sz val="16"/>
        <color rgb="FF44546A"/>
        <rFont val="Gadugi"/>
        <family val="2"/>
      </rPr>
      <t>(Document non contractuel)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</si>
</sst>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47">
    <font>
      <sz val="10"/>
      <name val="Arial"/>
      <family val="2"/>
    </font>
    <font>
      <sz val="10"/>
      <name val="Arial"/>
      <family val="2"/>
    </font>
    <font>
      <sz val="10"/>
      <color theme="4" tint="-0.249977111117893"/>
      <name val="Arial"/>
      <family val="2"/>
    </font>
    <font>
      <sz val="8"/>
      <color theme="4" tint="-0.249977111117893"/>
      <name val="Frutiger 45"/>
      <family val="2"/>
    </font>
    <font>
      <sz val="8"/>
      <color theme="4" tint="-0.249977111117893"/>
      <name val="Arial"/>
      <family val="2"/>
    </font>
    <font>
      <b/>
      <sz val="22"/>
      <color theme="3"/>
      <name val="Gadugi"/>
      <family val="2"/>
    </font>
    <font>
      <sz val="14"/>
      <color theme="3"/>
      <name val="Gadugi"/>
      <family val="2"/>
    </font>
    <font>
      <sz val="10"/>
      <color rgb="FFFFFFFF"/>
      <name val="Arial"/>
      <family val="2"/>
    </font>
    <font>
      <sz val="8"/>
      <name val="Frutiger 45"/>
      <family val="2"/>
    </font>
    <font>
      <b/>
      <sz val="10"/>
      <name val="Frutiger 45"/>
    </font>
    <font>
      <sz val="10"/>
      <name val="Frutiger 45"/>
      <family val="2"/>
    </font>
    <font>
      <b/>
      <sz val="9"/>
      <color indexed="9"/>
      <name val="Arial"/>
      <family val="2"/>
    </font>
    <font>
      <b/>
      <sz val="14"/>
      <color indexed="18"/>
      <name val="Arial"/>
      <family val="2"/>
    </font>
    <font>
      <b/>
      <sz val="9"/>
      <name val="Comic Sans MS"/>
      <family val="4"/>
    </font>
    <font>
      <b/>
      <sz val="12"/>
      <name val="Arial"/>
      <family val="2"/>
    </font>
    <font>
      <sz val="8"/>
      <color indexed="9"/>
      <name val="Frutiger 45"/>
      <family val="2"/>
    </font>
    <font>
      <sz val="16"/>
      <name val="Gadugi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b/>
      <sz val="12"/>
      <name val="Arial Narrow"/>
      <family val="2"/>
    </font>
    <font>
      <b/>
      <sz val="11"/>
      <color theme="4" tint="-0.249977111117893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indexed="18"/>
      <name val="Arial"/>
      <family val="2"/>
    </font>
    <font>
      <sz val="12"/>
      <color theme="0"/>
      <name val="Arial Narrow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sz val="12"/>
      <color theme="3"/>
      <name val="Gadugi"/>
      <family val="2"/>
    </font>
    <font>
      <b/>
      <sz val="14"/>
      <name val="Arial"/>
      <family val="2"/>
    </font>
    <font>
      <sz val="14"/>
      <name val="Frutiger 45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sz val="12"/>
      <color theme="0"/>
      <name val="Arial"/>
      <family val="2"/>
    </font>
    <font>
      <b/>
      <sz val="14"/>
      <color theme="3"/>
      <name val="Gadugi"/>
      <family val="2"/>
    </font>
    <font>
      <b/>
      <sz val="9"/>
      <name val="Arial"/>
      <family val="2"/>
    </font>
    <font>
      <b/>
      <sz val="8"/>
      <color theme="4" tint="-0.249977111117893"/>
      <name val="Arial"/>
      <family val="2"/>
    </font>
    <font>
      <sz val="12"/>
      <name val="Gadugi"/>
      <family val="2"/>
    </font>
    <font>
      <b/>
      <sz val="12"/>
      <name val="Gadugi"/>
      <family val="2"/>
    </font>
    <font>
      <sz val="10"/>
      <color rgb="FFFF0000"/>
      <name val="Arial"/>
      <family val="2"/>
    </font>
    <font>
      <sz val="8"/>
      <color rgb="FFFF0000"/>
      <name val="Frutiger 45"/>
      <family val="2"/>
    </font>
    <font>
      <sz val="8"/>
      <color rgb="FFFF0000"/>
      <name val="Arial"/>
      <family val="2"/>
    </font>
    <font>
      <b/>
      <sz val="22"/>
      <color rgb="FF44546A"/>
      <name val="Gadugi"/>
      <family val="2"/>
    </font>
    <font>
      <i/>
      <sz val="16"/>
      <color rgb="FF44546A"/>
      <name val="Gadugi"/>
      <family val="2"/>
    </font>
    <font>
      <sz val="8"/>
      <color rgb="FF000000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indexed="24"/>
      </patternFill>
    </fill>
    <fill>
      <patternFill patternType="solid">
        <fgColor rgb="FF3660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rgb="FF36609C"/>
      </left>
      <right/>
      <top style="thin">
        <color rgb="FF36609C"/>
      </top>
      <bottom/>
      <diagonal/>
    </border>
    <border>
      <left/>
      <right/>
      <top style="thin">
        <color rgb="FF36609C"/>
      </top>
      <bottom/>
      <diagonal/>
    </border>
    <border>
      <left/>
      <right style="thin">
        <color rgb="FF36609C"/>
      </right>
      <top style="thin">
        <color rgb="FF36609C"/>
      </top>
      <bottom/>
      <diagonal/>
    </border>
    <border>
      <left style="thin">
        <color rgb="FF36609C"/>
      </left>
      <right/>
      <top/>
      <bottom/>
      <diagonal/>
    </border>
    <border>
      <left/>
      <right style="thin">
        <color rgb="FF36609C"/>
      </right>
      <top/>
      <bottom/>
      <diagonal/>
    </border>
    <border>
      <left style="thin">
        <color rgb="FF36609C"/>
      </left>
      <right/>
      <top/>
      <bottom style="medium">
        <color rgb="FF36609C"/>
      </bottom>
      <diagonal/>
    </border>
    <border>
      <left/>
      <right style="thin">
        <color rgb="FF36609C"/>
      </right>
      <top/>
      <bottom style="medium">
        <color rgb="FF36609C"/>
      </bottom>
      <diagonal/>
    </border>
    <border>
      <left style="thin">
        <color rgb="FF36609C"/>
      </left>
      <right style="thin">
        <color rgb="FF36609C"/>
      </right>
      <top style="thin">
        <color rgb="FF36609C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rgb="FF36609C"/>
      </left>
      <right style="thin">
        <color rgb="FF36609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rgb="FF36609C"/>
      </left>
      <right/>
      <top/>
      <bottom style="thin">
        <color rgb="FF36609C"/>
      </bottom>
      <diagonal/>
    </border>
    <border>
      <left/>
      <right style="thin">
        <color rgb="FF36609C"/>
      </right>
      <top/>
      <bottom style="thin">
        <color rgb="FF36609C"/>
      </bottom>
      <diagonal/>
    </border>
    <border>
      <left style="thin">
        <color rgb="FF36609C"/>
      </left>
      <right style="thin">
        <color rgb="FF36609C"/>
      </right>
      <top/>
      <bottom style="thin">
        <color rgb="FF36609C"/>
      </bottom>
      <diagonal/>
    </border>
    <border>
      <left/>
      <right/>
      <top/>
      <bottom style="thin">
        <color rgb="FF36609C"/>
      </bottom>
      <diagonal/>
    </border>
    <border>
      <left/>
      <right/>
      <top style="thin">
        <color theme="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164" fontId="4" fillId="0" borderId="0" xfId="0" applyNumberFormat="1" applyFont="1"/>
    <xf numFmtId="0" fontId="4" fillId="0" borderId="0" xfId="0" applyFont="1"/>
    <xf numFmtId="164" fontId="3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2" fillId="0" borderId="2" xfId="0" applyFont="1" applyBorder="1"/>
    <xf numFmtId="0" fontId="1" fillId="0" borderId="0" xfId="0" applyFont="1"/>
    <xf numFmtId="0" fontId="0" fillId="0" borderId="0" xfId="0" applyAlignment="1">
      <alignment vertical="center"/>
    </xf>
    <xf numFmtId="0" fontId="11" fillId="3" borderId="0" xfId="0" applyFont="1" applyFill="1" applyAlignment="1">
      <alignment horizontal="center" vertical="center"/>
    </xf>
    <xf numFmtId="0" fontId="0" fillId="0" borderId="9" xfId="0" applyBorder="1" applyAlignment="1">
      <alignment vertical="center"/>
    </xf>
    <xf numFmtId="0" fontId="1" fillId="0" borderId="0" xfId="0" applyFont="1" applyAlignment="1">
      <alignment vertical="center"/>
    </xf>
    <xf numFmtId="10" fontId="13" fillId="7" borderId="4" xfId="1" applyNumberFormat="1" applyFont="1" applyFill="1" applyBorder="1" applyAlignment="1" applyProtection="1">
      <alignment vertical="center"/>
    </xf>
    <xf numFmtId="164" fontId="13" fillId="7" borderId="5" xfId="1" applyNumberFormat="1" applyFont="1" applyFill="1" applyBorder="1" applyAlignment="1" applyProtection="1">
      <alignment vertic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8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4" fillId="0" borderId="9" xfId="0" applyFont="1" applyBorder="1"/>
    <xf numFmtId="0" fontId="14" fillId="0" borderId="0" xfId="0" applyFont="1" applyAlignment="1">
      <alignment horizontal="center" vertical="center"/>
    </xf>
    <xf numFmtId="10" fontId="8" fillId="0" borderId="0" xfId="1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21" xfId="0" applyFont="1" applyBorder="1"/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textRotation="90"/>
    </xf>
    <xf numFmtId="0" fontId="14" fillId="0" borderId="0" xfId="0" applyFont="1"/>
    <xf numFmtId="0" fontId="14" fillId="0" borderId="26" xfId="0" applyFont="1" applyBorder="1" applyAlignment="1">
      <alignment horizontal="center" vertical="center"/>
    </xf>
    <xf numFmtId="10" fontId="19" fillId="7" borderId="4" xfId="1" applyNumberFormat="1" applyFont="1" applyFill="1" applyBorder="1" applyAlignment="1" applyProtection="1">
      <alignment vertical="center"/>
    </xf>
    <xf numFmtId="164" fontId="19" fillId="7" borderId="5" xfId="1" applyNumberFormat="1" applyFont="1" applyFill="1" applyBorder="1" applyAlignment="1" applyProtection="1">
      <alignment vertical="center"/>
    </xf>
    <xf numFmtId="10" fontId="19" fillId="7" borderId="32" xfId="1" applyNumberFormat="1" applyFont="1" applyFill="1" applyBorder="1" applyAlignment="1" applyProtection="1">
      <alignment vertical="center"/>
    </xf>
    <xf numFmtId="164" fontId="19" fillId="7" borderId="33" xfId="1" applyNumberFormat="1" applyFont="1" applyFill="1" applyBorder="1" applyAlignment="1" applyProtection="1">
      <alignment vertical="center"/>
    </xf>
    <xf numFmtId="0" fontId="20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2" fillId="0" borderId="0" xfId="0" applyFont="1"/>
    <xf numFmtId="0" fontId="21" fillId="3" borderId="0" xfId="0" applyFont="1" applyFill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164" fontId="21" fillId="3" borderId="0" xfId="1" applyNumberFormat="1" applyFont="1" applyFill="1" applyBorder="1" applyAlignment="1" applyProtection="1">
      <alignment horizontal="center" vertical="center"/>
    </xf>
    <xf numFmtId="164" fontId="21" fillId="3" borderId="5" xfId="1" applyNumberFormat="1" applyFont="1" applyFill="1" applyBorder="1" applyAlignment="1" applyProtection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9" fontId="21" fillId="3" borderId="0" xfId="0" applyNumberFormat="1" applyFont="1" applyFill="1" applyAlignment="1">
      <alignment horizontal="center" vertical="center"/>
    </xf>
    <xf numFmtId="10" fontId="24" fillId="4" borderId="4" xfId="1" applyNumberFormat="1" applyFont="1" applyFill="1" applyBorder="1" applyAlignment="1" applyProtection="1">
      <alignment horizontal="center" vertical="center"/>
    </xf>
    <xf numFmtId="164" fontId="24" fillId="4" borderId="5" xfId="1" applyNumberFormat="1" applyFont="1" applyFill="1" applyBorder="1" applyAlignment="1" applyProtection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26" fillId="8" borderId="10" xfId="0" applyFont="1" applyFill="1" applyBorder="1" applyAlignment="1">
      <alignment horizontal="center" vertical="center"/>
    </xf>
    <xf numFmtId="0" fontId="26" fillId="6" borderId="34" xfId="0" applyFont="1" applyFill="1" applyBorder="1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165" fontId="29" fillId="6" borderId="0" xfId="0" applyNumberFormat="1" applyFont="1" applyFill="1" applyAlignment="1">
      <alignment horizontal="center" vertical="center"/>
    </xf>
    <xf numFmtId="4" fontId="29" fillId="6" borderId="0" xfId="0" applyNumberFormat="1" applyFont="1" applyFill="1" applyAlignment="1">
      <alignment horizontal="center" vertical="center"/>
    </xf>
    <xf numFmtId="0" fontId="28" fillId="8" borderId="0" xfId="0" applyFont="1" applyFill="1" applyAlignment="1">
      <alignment horizontal="center" vertical="center"/>
    </xf>
    <xf numFmtId="165" fontId="29" fillId="8" borderId="0" xfId="0" applyNumberFormat="1" applyFont="1" applyFill="1" applyAlignment="1">
      <alignment horizontal="center" vertical="center"/>
    </xf>
    <xf numFmtId="4" fontId="29" fillId="8" borderId="0" xfId="0" applyNumberFormat="1" applyFont="1" applyFill="1" applyAlignment="1">
      <alignment horizontal="center" vertical="center"/>
    </xf>
    <xf numFmtId="4" fontId="29" fillId="8" borderId="5" xfId="0" applyNumberFormat="1" applyFont="1" applyFill="1" applyBorder="1" applyAlignment="1">
      <alignment horizontal="center" vertical="center"/>
    </xf>
    <xf numFmtId="4" fontId="29" fillId="6" borderId="5" xfId="0" applyNumberFormat="1" applyFont="1" applyFill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0" fontId="32" fillId="0" borderId="0" xfId="1" applyNumberFormat="1" applyFont="1" applyFill="1" applyBorder="1" applyAlignment="1" applyProtection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1" xfId="0" applyFont="1" applyBorder="1"/>
    <xf numFmtId="0" fontId="31" fillId="0" borderId="0" xfId="0" applyFont="1"/>
    <xf numFmtId="0" fontId="31" fillId="0" borderId="22" xfId="0" applyFont="1" applyBorder="1"/>
    <xf numFmtId="0" fontId="31" fillId="0" borderId="13" xfId="0" applyFont="1" applyBorder="1"/>
    <xf numFmtId="10" fontId="32" fillId="0" borderId="9" xfId="1" applyNumberFormat="1" applyFont="1" applyFill="1" applyBorder="1" applyAlignment="1" applyProtection="1">
      <alignment horizontal="center" vertical="center"/>
    </xf>
    <xf numFmtId="0" fontId="31" fillId="0" borderId="16" xfId="0" applyFont="1" applyBorder="1"/>
    <xf numFmtId="10" fontId="32" fillId="0" borderId="21" xfId="1" applyNumberFormat="1" applyFont="1" applyFill="1" applyBorder="1" applyAlignment="1" applyProtection="1">
      <alignment horizontal="center" vertical="center"/>
    </xf>
    <xf numFmtId="0" fontId="31" fillId="0" borderId="22" xfId="0" applyFont="1" applyBorder="1" applyAlignment="1">
      <alignment horizontal="center"/>
    </xf>
    <xf numFmtId="0" fontId="33" fillId="0" borderId="0" xfId="0" applyFont="1" applyAlignment="1">
      <alignment horizontal="center" vertical="center" textRotation="90"/>
    </xf>
    <xf numFmtId="0" fontId="32" fillId="0" borderId="0" xfId="0" applyFont="1" applyAlignment="1">
      <alignment horizontal="center" vertical="center"/>
    </xf>
    <xf numFmtId="0" fontId="34" fillId="0" borderId="0" xfId="0" applyFont="1"/>
    <xf numFmtId="0" fontId="32" fillId="0" borderId="0" xfId="0" applyFont="1" applyAlignment="1">
      <alignment horizontal="center"/>
    </xf>
    <xf numFmtId="0" fontId="32" fillId="0" borderId="13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25" fillId="11" borderId="0" xfId="0" applyFont="1" applyFill="1"/>
    <xf numFmtId="0" fontId="25" fillId="11" borderId="0" xfId="0" applyFont="1" applyFill="1" applyAlignment="1">
      <alignment vertical="center"/>
    </xf>
    <xf numFmtId="0" fontId="5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0" fillId="13" borderId="2" xfId="0" applyFill="1" applyBorder="1" applyProtection="1">
      <protection locked="0"/>
    </xf>
    <xf numFmtId="0" fontId="0" fillId="13" borderId="0" xfId="1" applyNumberFormat="1" applyFont="1" applyFill="1" applyBorder="1" applyAlignment="1" applyProtection="1">
      <protection locked="0"/>
    </xf>
    <xf numFmtId="0" fontId="37" fillId="1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 textRotation="90"/>
    </xf>
    <xf numFmtId="165" fontId="0" fillId="0" borderId="0" xfId="0" applyNumberFormat="1"/>
    <xf numFmtId="0" fontId="3" fillId="0" borderId="0" xfId="0" applyFont="1" applyAlignment="1">
      <alignment horizontal="center"/>
    </xf>
    <xf numFmtId="0" fontId="39" fillId="0" borderId="0" xfId="0" applyFont="1" applyAlignment="1">
      <alignment vertical="top"/>
    </xf>
    <xf numFmtId="10" fontId="19" fillId="7" borderId="0" xfId="1" applyNumberFormat="1" applyFont="1" applyFill="1" applyBorder="1" applyAlignment="1" applyProtection="1">
      <alignment vertical="center"/>
    </xf>
    <xf numFmtId="164" fontId="19" fillId="7" borderId="0" xfId="1" applyNumberFormat="1" applyFont="1" applyFill="1" applyBorder="1" applyAlignment="1" applyProtection="1">
      <alignment vertical="center"/>
    </xf>
    <xf numFmtId="164" fontId="21" fillId="3" borderId="0" xfId="0" applyNumberFormat="1" applyFont="1" applyFill="1" applyAlignment="1">
      <alignment horizontal="center" vertical="center"/>
    </xf>
    <xf numFmtId="0" fontId="31" fillId="11" borderId="0" xfId="0" applyFont="1" applyFill="1" applyAlignment="1">
      <alignment horizontal="center" vertical="center"/>
    </xf>
    <xf numFmtId="164" fontId="27" fillId="15" borderId="0" xfId="1" applyNumberFormat="1" applyFont="1" applyFill="1" applyBorder="1" applyAlignment="1" applyProtection="1">
      <alignment horizontal="center" vertical="center"/>
    </xf>
    <xf numFmtId="0" fontId="28" fillId="6" borderId="35" xfId="0" applyFont="1" applyFill="1" applyBorder="1" applyAlignment="1">
      <alignment horizontal="center" vertical="center"/>
    </xf>
    <xf numFmtId="165" fontId="29" fillId="6" borderId="35" xfId="0" applyNumberFormat="1" applyFont="1" applyFill="1" applyBorder="1" applyAlignment="1">
      <alignment horizontal="center" vertical="center"/>
    </xf>
    <xf numFmtId="4" fontId="29" fillId="6" borderId="35" xfId="0" applyNumberFormat="1" applyFont="1" applyFill="1" applyBorder="1" applyAlignment="1">
      <alignment horizontal="center" vertical="center"/>
    </xf>
    <xf numFmtId="4" fontId="29" fillId="6" borderId="33" xfId="0" applyNumberFormat="1" applyFont="1" applyFill="1" applyBorder="1" applyAlignment="1">
      <alignment horizontal="center" vertical="center"/>
    </xf>
    <xf numFmtId="10" fontId="19" fillId="7" borderId="36" xfId="1" applyNumberFormat="1" applyFont="1" applyFill="1" applyBorder="1" applyAlignment="1" applyProtection="1">
      <alignment vertical="center"/>
    </xf>
    <xf numFmtId="164" fontId="19" fillId="7" borderId="36" xfId="1" applyNumberFormat="1" applyFont="1" applyFill="1" applyBorder="1" applyAlignment="1" applyProtection="1">
      <alignment vertical="center"/>
    </xf>
    <xf numFmtId="0" fontId="18" fillId="16" borderId="0" xfId="0" applyFont="1" applyFill="1" applyAlignment="1">
      <alignment horizontal="center" vertical="center" textRotation="90"/>
    </xf>
    <xf numFmtId="0" fontId="18" fillId="12" borderId="0" xfId="0" applyFont="1" applyFill="1" applyAlignment="1">
      <alignment horizontal="center" vertical="center" textRotation="90"/>
    </xf>
    <xf numFmtId="0" fontId="14" fillId="17" borderId="0" xfId="0" applyFont="1" applyFill="1" applyAlignment="1">
      <alignment horizontal="center" vertical="center"/>
    </xf>
    <xf numFmtId="0" fontId="14" fillId="17" borderId="0" xfId="0" applyFont="1" applyFill="1"/>
    <xf numFmtId="0" fontId="41" fillId="0" borderId="0" xfId="0" applyFont="1"/>
    <xf numFmtId="0" fontId="42" fillId="0" borderId="0" xfId="0" applyFont="1" applyAlignment="1">
      <alignment horizontal="center" vertical="center"/>
    </xf>
    <xf numFmtId="164" fontId="43" fillId="0" borderId="0" xfId="0" applyNumberFormat="1" applyFont="1"/>
    <xf numFmtId="0" fontId="43" fillId="0" borderId="0" xfId="0" applyFont="1"/>
    <xf numFmtId="2" fontId="38" fillId="13" borderId="0" xfId="0" applyNumberFormat="1" applyFont="1" applyFill="1" applyAlignment="1">
      <alignment horizontal="center"/>
    </xf>
    <xf numFmtId="0" fontId="25" fillId="15" borderId="0" xfId="0" applyFont="1" applyFill="1" applyAlignment="1">
      <alignment horizontal="left" vertical="center" wrapText="1"/>
    </xf>
    <xf numFmtId="0" fontId="35" fillId="11" borderId="0" xfId="0" applyFont="1" applyFill="1" applyAlignment="1">
      <alignment horizontal="center" vertical="center"/>
    </xf>
    <xf numFmtId="0" fontId="31" fillId="9" borderId="14" xfId="0" applyFont="1" applyFill="1" applyBorder="1" applyAlignment="1">
      <alignment horizontal="center" vertical="center" wrapText="1"/>
    </xf>
    <xf numFmtId="0" fontId="31" fillId="9" borderId="15" xfId="0" applyFont="1" applyFill="1" applyBorder="1" applyAlignment="1">
      <alignment horizontal="center" vertical="center"/>
    </xf>
    <xf numFmtId="0" fontId="31" fillId="9" borderId="17" xfId="0" applyFont="1" applyFill="1" applyBorder="1" applyAlignment="1">
      <alignment horizontal="center" vertical="center"/>
    </xf>
    <xf numFmtId="0" fontId="31" fillId="9" borderId="28" xfId="0" applyFont="1" applyFill="1" applyBorder="1" applyAlignment="1">
      <alignment horizontal="center" vertical="center"/>
    </xf>
    <xf numFmtId="0" fontId="31" fillId="9" borderId="19" xfId="0" applyFont="1" applyFill="1" applyBorder="1" applyAlignment="1">
      <alignment horizontal="center" vertical="center" wrapText="1"/>
    </xf>
    <xf numFmtId="0" fontId="31" fillId="9" borderId="20" xfId="0" applyFont="1" applyFill="1" applyBorder="1" applyAlignment="1">
      <alignment horizontal="center" vertical="center"/>
    </xf>
    <xf numFmtId="0" fontId="31" fillId="9" borderId="29" xfId="0" applyFont="1" applyFill="1" applyBorder="1" applyAlignment="1">
      <alignment horizontal="center" vertical="center"/>
    </xf>
    <xf numFmtId="0" fontId="31" fillId="10" borderId="26" xfId="0" applyFont="1" applyFill="1" applyBorder="1" applyAlignment="1">
      <alignment horizontal="center" vertical="center" wrapText="1"/>
    </xf>
    <xf numFmtId="0" fontId="31" fillId="10" borderId="0" xfId="0" applyFont="1" applyFill="1" applyAlignment="1">
      <alignment horizontal="center" vertical="center"/>
    </xf>
    <xf numFmtId="0" fontId="31" fillId="10" borderId="27" xfId="0" applyFont="1" applyFill="1" applyBorder="1" applyAlignment="1">
      <alignment horizontal="center" vertical="center"/>
    </xf>
    <xf numFmtId="0" fontId="31" fillId="10" borderId="31" xfId="0" applyFont="1" applyFill="1" applyBorder="1" applyAlignment="1">
      <alignment horizontal="center" vertical="center"/>
    </xf>
    <xf numFmtId="0" fontId="31" fillId="10" borderId="19" xfId="0" applyFont="1" applyFill="1" applyBorder="1" applyAlignment="1">
      <alignment horizontal="center" vertical="center" wrapText="1"/>
    </xf>
    <xf numFmtId="0" fontId="31" fillId="10" borderId="20" xfId="0" applyFont="1" applyFill="1" applyBorder="1" applyAlignment="1">
      <alignment horizontal="center" vertical="center"/>
    </xf>
    <xf numFmtId="0" fontId="31" fillId="10" borderId="25" xfId="0" applyFont="1" applyFill="1" applyBorder="1" applyAlignment="1">
      <alignment horizontal="center" vertical="center"/>
    </xf>
    <xf numFmtId="0" fontId="31" fillId="12" borderId="14" xfId="0" applyFont="1" applyFill="1" applyBorder="1" applyAlignment="1">
      <alignment horizontal="center" vertical="center" wrapText="1"/>
    </xf>
    <xf numFmtId="0" fontId="31" fillId="12" borderId="15" xfId="0" applyFont="1" applyFill="1" applyBorder="1" applyAlignment="1">
      <alignment horizontal="center" vertical="center"/>
    </xf>
    <xf numFmtId="0" fontId="31" fillId="12" borderId="17" xfId="0" applyFont="1" applyFill="1" applyBorder="1" applyAlignment="1">
      <alignment horizontal="center" vertical="center"/>
    </xf>
    <xf numFmtId="0" fontId="31" fillId="12" borderId="28" xfId="0" applyFont="1" applyFill="1" applyBorder="1" applyAlignment="1">
      <alignment horizontal="center" vertical="center"/>
    </xf>
    <xf numFmtId="0" fontId="31" fillId="12" borderId="19" xfId="0" applyFont="1" applyFill="1" applyBorder="1" applyAlignment="1">
      <alignment horizontal="center" vertical="center" wrapText="1"/>
    </xf>
    <xf numFmtId="0" fontId="31" fillId="12" borderId="20" xfId="0" applyFont="1" applyFill="1" applyBorder="1" applyAlignment="1">
      <alignment horizontal="center" vertical="center"/>
    </xf>
    <xf numFmtId="0" fontId="31" fillId="12" borderId="29" xfId="0" applyFont="1" applyFill="1" applyBorder="1" applyAlignment="1">
      <alignment horizontal="center" vertical="center"/>
    </xf>
    <xf numFmtId="0" fontId="31" fillId="10" borderId="11" xfId="0" applyFont="1" applyFill="1" applyBorder="1" applyAlignment="1">
      <alignment horizontal="center" vertical="center" wrapText="1"/>
    </xf>
    <xf numFmtId="0" fontId="31" fillId="10" borderId="12" xfId="0" applyFont="1" applyFill="1" applyBorder="1" applyAlignment="1">
      <alignment horizontal="center" vertical="center"/>
    </xf>
    <xf numFmtId="0" fontId="31" fillId="10" borderId="13" xfId="0" applyFont="1" applyFill="1" applyBorder="1" applyAlignment="1">
      <alignment horizontal="center" vertical="center"/>
    </xf>
    <xf numFmtId="0" fontId="31" fillId="10" borderId="16" xfId="0" applyFont="1" applyFill="1" applyBorder="1" applyAlignment="1">
      <alignment horizontal="center" vertical="center"/>
    </xf>
    <xf numFmtId="0" fontId="31" fillId="10" borderId="14" xfId="0" applyFont="1" applyFill="1" applyBorder="1" applyAlignment="1">
      <alignment horizontal="center" vertical="center" wrapText="1"/>
    </xf>
    <xf numFmtId="0" fontId="31" fillId="10" borderId="15" xfId="0" applyFont="1" applyFill="1" applyBorder="1" applyAlignment="1">
      <alignment horizontal="center" vertical="center"/>
    </xf>
    <xf numFmtId="0" fontId="31" fillId="10" borderId="17" xfId="0" applyFont="1" applyFill="1" applyBorder="1" applyAlignment="1">
      <alignment horizontal="center" vertical="center"/>
    </xf>
    <xf numFmtId="0" fontId="31" fillId="10" borderId="28" xfId="0" applyFont="1" applyFill="1" applyBorder="1" applyAlignment="1">
      <alignment horizontal="center" vertical="center"/>
    </xf>
    <xf numFmtId="0" fontId="31" fillId="10" borderId="23" xfId="0" applyFont="1" applyFill="1" applyBorder="1" applyAlignment="1">
      <alignment horizontal="center" vertical="center" wrapText="1"/>
    </xf>
    <xf numFmtId="0" fontId="31" fillId="10" borderId="24" xfId="0" applyFont="1" applyFill="1" applyBorder="1" applyAlignment="1">
      <alignment horizontal="center" vertical="center" wrapText="1"/>
    </xf>
    <xf numFmtId="0" fontId="31" fillId="10" borderId="30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 textRotation="90"/>
    </xf>
    <xf numFmtId="0" fontId="31" fillId="9" borderId="11" xfId="0" applyFont="1" applyFill="1" applyBorder="1" applyAlignment="1">
      <alignment horizontal="center" vertical="center" wrapText="1"/>
    </xf>
    <xf numFmtId="0" fontId="31" fillId="9" borderId="12" xfId="0" applyFont="1" applyFill="1" applyBorder="1" applyAlignment="1">
      <alignment horizontal="center" vertical="center"/>
    </xf>
    <xf numFmtId="0" fontId="31" fillId="9" borderId="13" xfId="0" applyFont="1" applyFill="1" applyBorder="1" applyAlignment="1">
      <alignment horizontal="center" vertical="center"/>
    </xf>
    <xf numFmtId="0" fontId="31" fillId="9" borderId="16" xfId="0" applyFont="1" applyFill="1" applyBorder="1" applyAlignment="1">
      <alignment horizontal="center" vertical="center"/>
    </xf>
    <xf numFmtId="0" fontId="31" fillId="12" borderId="11" xfId="0" applyFont="1" applyFill="1" applyBorder="1" applyAlignment="1">
      <alignment horizontal="center" vertical="center" wrapText="1"/>
    </xf>
    <xf numFmtId="0" fontId="31" fillId="12" borderId="12" xfId="0" applyFont="1" applyFill="1" applyBorder="1" applyAlignment="1">
      <alignment horizontal="center" vertical="center"/>
    </xf>
    <xf numFmtId="0" fontId="31" fillId="12" borderId="13" xfId="0" applyFont="1" applyFill="1" applyBorder="1" applyAlignment="1">
      <alignment horizontal="center" vertical="center"/>
    </xf>
    <xf numFmtId="0" fontId="31" fillId="12" borderId="16" xfId="0" applyFont="1" applyFill="1" applyBorder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0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 vertical="center"/>
    </xf>
    <xf numFmtId="14" fontId="0" fillId="0" borderId="0" xfId="0" applyNumberFormat="1"/>
    <xf numFmtId="0" fontId="18" fillId="12" borderId="0" xfId="0" applyFont="1" applyFill="1" applyAlignment="1">
      <alignment horizontal="center" vertical="center" textRotation="90"/>
    </xf>
    <xf numFmtId="0" fontId="14" fillId="12" borderId="0" xfId="0" applyFont="1" applyFill="1" applyAlignment="1">
      <alignment horizontal="center" vertical="center"/>
    </xf>
    <xf numFmtId="0" fontId="14" fillId="16" borderId="0" xfId="0" applyFont="1" applyFill="1" applyAlignment="1">
      <alignment horizontal="center" vertical="center"/>
    </xf>
    <xf numFmtId="0" fontId="14" fillId="17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right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fmlaLink="$AO$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GBox"/>
</file>

<file path=xl/ctrlProps/ctrlProp5.xml><?xml version="1.0" encoding="utf-8"?>
<formControlPr xmlns="http://schemas.microsoft.com/office/spreadsheetml/2009/9/main" objectType="Radio" checked="Checked" firstButton="1" fmlaLink="$AO$2" lockText="1"/>
</file>

<file path=xl/ctrlProps/ctrlProp6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Radio" lockText="1"/>
</file>

<file path=xl/ctrlProps/ctrlProp8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295275</xdr:colOff>
      <xdr:row>16</xdr:row>
      <xdr:rowOff>47625</xdr:rowOff>
    </xdr:from>
    <xdr:to>
      <xdr:col>15</xdr:col>
      <xdr:colOff>190500</xdr:colOff>
      <xdr:row>16</xdr:row>
      <xdr:rowOff>333375</xdr:rowOff>
    </xdr:to>
    <xdr:sp macro="" textlink="">
      <xdr:nvSpPr>
        <xdr:cNvPr id="2" name="AutoShape 2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687050" y="2286000"/>
          <a:ext cx="866775" cy="180975"/>
        </a:xfrm>
        <a:prstGeom prst="notchedRightArrow">
          <a:avLst>
            <a:gd name="adj1" fmla="val 50000"/>
            <a:gd name="adj2" fmla="val 641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95250</xdr:colOff>
      <xdr:row>62</xdr:row>
      <xdr:rowOff>28575</xdr:rowOff>
    </xdr:from>
    <xdr:to>
      <xdr:col>6</xdr:col>
      <xdr:colOff>381000</xdr:colOff>
      <xdr:row>65</xdr:row>
      <xdr:rowOff>66675</xdr:rowOff>
    </xdr:to>
    <xdr:sp macro="" textlink="">
      <xdr:nvSpPr>
        <xdr:cNvPr id="3" name="AutoShape 2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rot="5400000">
          <a:off x="3452812" y="11853863"/>
          <a:ext cx="638175" cy="285750"/>
        </a:xfrm>
        <a:prstGeom prst="notchedRightArrow">
          <a:avLst>
            <a:gd name="adj1" fmla="val 50000"/>
            <a:gd name="adj2" fmla="val 48333"/>
          </a:avLst>
        </a:prstGeom>
        <a:solidFill>
          <a:srgbClr val="00206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523875</xdr:colOff>
      <xdr:row>16</xdr:row>
      <xdr:rowOff>47625</xdr:rowOff>
    </xdr:from>
    <xdr:to>
      <xdr:col>12</xdr:col>
      <xdr:colOff>419100</xdr:colOff>
      <xdr:row>16</xdr:row>
      <xdr:rowOff>333375</xdr:rowOff>
    </xdr:to>
    <xdr:sp macro="" textlink="">
      <xdr:nvSpPr>
        <xdr:cNvPr id="4" name="AutoShape 2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rot="10800000">
          <a:off x="8001000" y="2286000"/>
          <a:ext cx="866775" cy="180975"/>
        </a:xfrm>
        <a:prstGeom prst="notchedRightArrow">
          <a:avLst>
            <a:gd name="adj1" fmla="val 50000"/>
            <a:gd name="adj2" fmla="val 641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104775</xdr:colOff>
      <xdr:row>43</xdr:row>
      <xdr:rowOff>104775</xdr:rowOff>
    </xdr:from>
    <xdr:to>
      <xdr:col>6</xdr:col>
      <xdr:colOff>390525</xdr:colOff>
      <xdr:row>46</xdr:row>
      <xdr:rowOff>142875</xdr:rowOff>
    </xdr:to>
    <xdr:sp macro="" textlink="">
      <xdr:nvSpPr>
        <xdr:cNvPr id="5" name="AutoShape 2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rot="-5359747">
          <a:off x="3462337" y="8129588"/>
          <a:ext cx="638175" cy="285750"/>
        </a:xfrm>
        <a:prstGeom prst="notchedRightArrow">
          <a:avLst>
            <a:gd name="adj1" fmla="val 50000"/>
            <a:gd name="adj2" fmla="val 48333"/>
          </a:avLst>
        </a:prstGeom>
        <a:solidFill>
          <a:srgbClr val="00206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95249</xdr:colOff>
      <xdr:row>82</xdr:row>
      <xdr:rowOff>176891</xdr:rowOff>
    </xdr:from>
    <xdr:to>
      <xdr:col>36</xdr:col>
      <xdr:colOff>325070</xdr:colOff>
      <xdr:row>86</xdr:row>
      <xdr:rowOff>153320</xdr:rowOff>
    </xdr:to>
    <xdr:sp macro="" textlink="">
      <xdr:nvSpPr>
        <xdr:cNvPr id="6" name="Rectangle à coins arrondi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9583399" y="15826466"/>
          <a:ext cx="1163271" cy="776529"/>
        </a:xfrm>
        <a:prstGeom prst="roundRect">
          <a:avLst>
            <a:gd name="adj" fmla="val 50000"/>
          </a:avLst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tx2"/>
              </a:solidFill>
            </a:rPr>
            <a:t>COLLEGE CADRE</a:t>
          </a:r>
        </a:p>
      </xdr:txBody>
    </xdr:sp>
    <xdr:clientData/>
  </xdr:twoCellAnchor>
  <xdr:twoCellAnchor>
    <xdr:from>
      <xdr:col>19</xdr:col>
      <xdr:colOff>560916</xdr:colOff>
      <xdr:row>20</xdr:row>
      <xdr:rowOff>185209</xdr:rowOff>
    </xdr:from>
    <xdr:to>
      <xdr:col>23</xdr:col>
      <xdr:colOff>5290</xdr:colOff>
      <xdr:row>21</xdr:row>
      <xdr:rowOff>5292</xdr:rowOff>
    </xdr:to>
    <xdr:sp macro="" textlink="">
      <xdr:nvSpPr>
        <xdr:cNvPr id="7" name="Line 30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H="1" flipV="1">
          <a:off x="15353241" y="3204634"/>
          <a:ext cx="996949" cy="10583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329913</xdr:colOff>
      <xdr:row>4</xdr:row>
      <xdr:rowOff>167755</xdr:rowOff>
    </xdr:from>
    <xdr:to>
      <xdr:col>8</xdr:col>
      <xdr:colOff>366731</xdr:colOff>
      <xdr:row>10</xdr:row>
      <xdr:rowOff>164123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9913" y="167755"/>
          <a:ext cx="1116318" cy="1387018"/>
        </a:xfrm>
        <a:prstGeom prst="rect">
          <a:avLst/>
        </a:prstGeom>
      </xdr:spPr>
    </xdr:pic>
    <xdr:clientData/>
  </xdr:twoCellAnchor>
  <xdr:twoCellAnchor>
    <xdr:from>
      <xdr:col>26</xdr:col>
      <xdr:colOff>8761</xdr:colOff>
      <xdr:row>25</xdr:row>
      <xdr:rowOff>224118</xdr:rowOff>
    </xdr:from>
    <xdr:to>
      <xdr:col>29</xdr:col>
      <xdr:colOff>0</xdr:colOff>
      <xdr:row>27</xdr:row>
      <xdr:rowOff>200279</xdr:rowOff>
    </xdr:to>
    <xdr:sp macro="" textlink="">
      <xdr:nvSpPr>
        <xdr:cNvPr id="9" name="AutoShape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17296636" y="4396068"/>
          <a:ext cx="934214" cy="395261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95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PLAGE G</a:t>
          </a:r>
        </a:p>
      </xdr:txBody>
    </xdr:sp>
    <xdr:clientData/>
  </xdr:twoCellAnchor>
  <xdr:twoCellAnchor>
    <xdr:from>
      <xdr:col>19</xdr:col>
      <xdr:colOff>571499</xdr:colOff>
      <xdr:row>26</xdr:row>
      <xdr:rowOff>157163</xdr:rowOff>
    </xdr:from>
    <xdr:to>
      <xdr:col>25</xdr:col>
      <xdr:colOff>312819</xdr:colOff>
      <xdr:row>27</xdr:row>
      <xdr:rowOff>5012</xdr:rowOff>
    </xdr:to>
    <xdr:sp macro="" textlink="">
      <xdr:nvSpPr>
        <xdr:cNvPr id="10" name="Line 30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 flipH="1" flipV="1">
          <a:off x="15363824" y="4586288"/>
          <a:ext cx="1922545" cy="9774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35</xdr:row>
      <xdr:rowOff>0</xdr:rowOff>
    </xdr:from>
    <xdr:to>
      <xdr:col>28</xdr:col>
      <xdr:colOff>5010</xdr:colOff>
      <xdr:row>35</xdr:row>
      <xdr:rowOff>0</xdr:rowOff>
    </xdr:to>
    <xdr:sp macro="" textlink="">
      <xdr:nvSpPr>
        <xdr:cNvPr id="11" name="Line 30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H="1">
          <a:off x="15363825" y="6248400"/>
          <a:ext cx="255771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623357</xdr:colOff>
      <xdr:row>43</xdr:row>
      <xdr:rowOff>1058</xdr:rowOff>
    </xdr:from>
    <xdr:to>
      <xdr:col>30</xdr:col>
      <xdr:colOff>9525</xdr:colOff>
      <xdr:row>43</xdr:row>
      <xdr:rowOff>19050</xdr:rowOff>
    </xdr:to>
    <xdr:sp macro="" textlink="">
      <xdr:nvSpPr>
        <xdr:cNvPr id="12" name="Line 30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12129557" y="7020983"/>
          <a:ext cx="4339168" cy="17992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4762</xdr:colOff>
      <xdr:row>51</xdr:row>
      <xdr:rowOff>0</xdr:rowOff>
    </xdr:from>
    <xdr:to>
      <xdr:col>32</xdr:col>
      <xdr:colOff>10023</xdr:colOff>
      <xdr:row>51</xdr:row>
      <xdr:rowOff>20053</xdr:rowOff>
    </xdr:to>
    <xdr:sp macro="" textlink="">
      <xdr:nvSpPr>
        <xdr:cNvPr id="13" name="Line 30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H="1" flipV="1">
          <a:off x="15368587" y="9448800"/>
          <a:ext cx="3815261" cy="20053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9524</xdr:colOff>
      <xdr:row>58</xdr:row>
      <xdr:rowOff>190499</xdr:rowOff>
    </xdr:from>
    <xdr:to>
      <xdr:col>34</xdr:col>
      <xdr:colOff>4760</xdr:colOff>
      <xdr:row>58</xdr:row>
      <xdr:rowOff>195263</xdr:rowOff>
    </xdr:to>
    <xdr:sp macro="" textlink="">
      <xdr:nvSpPr>
        <xdr:cNvPr id="14" name="Line 30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 flipH="1">
          <a:off x="15373349" y="11039474"/>
          <a:ext cx="4433886" cy="4764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571499</xdr:colOff>
      <xdr:row>24</xdr:row>
      <xdr:rowOff>259290</xdr:rowOff>
    </xdr:from>
    <xdr:to>
      <xdr:col>24</xdr:col>
      <xdr:colOff>5291</xdr:colOff>
      <xdr:row>25</xdr:row>
      <xdr:rowOff>5290</xdr:rowOff>
    </xdr:to>
    <xdr:sp macro="" textlink="">
      <xdr:nvSpPr>
        <xdr:cNvPr id="15" name="Line 30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 flipH="1" flipV="1">
          <a:off x="15363824" y="4174065"/>
          <a:ext cx="1300692" cy="31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23</xdr:row>
      <xdr:rowOff>0</xdr:rowOff>
    </xdr:from>
    <xdr:to>
      <xdr:col>23</xdr:col>
      <xdr:colOff>4647</xdr:colOff>
      <xdr:row>23</xdr:row>
      <xdr:rowOff>4646</xdr:rowOff>
    </xdr:to>
    <xdr:sp macro="" textlink="">
      <xdr:nvSpPr>
        <xdr:cNvPr id="16" name="Line 30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 flipH="1" flipV="1">
          <a:off x="15363825" y="3657600"/>
          <a:ext cx="985722" cy="4646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5290</xdr:colOff>
      <xdr:row>31</xdr:row>
      <xdr:rowOff>1057</xdr:rowOff>
    </xdr:from>
    <xdr:to>
      <xdr:col>26</xdr:col>
      <xdr:colOff>438149</xdr:colOff>
      <xdr:row>31</xdr:row>
      <xdr:rowOff>9524</xdr:rowOff>
    </xdr:to>
    <xdr:sp macro="" textlink="">
      <xdr:nvSpPr>
        <xdr:cNvPr id="17" name="Line 30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2149665" y="4734982"/>
          <a:ext cx="2956984" cy="8467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638174</xdr:colOff>
      <xdr:row>38</xdr:row>
      <xdr:rowOff>186265</xdr:rowOff>
    </xdr:from>
    <xdr:to>
      <xdr:col>29</xdr:col>
      <xdr:colOff>9524</xdr:colOff>
      <xdr:row>39</xdr:row>
      <xdr:rowOff>9524</xdr:rowOff>
    </xdr:to>
    <xdr:sp macro="" textlink="">
      <xdr:nvSpPr>
        <xdr:cNvPr id="18" name="Line 30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 flipH="1" flipV="1">
          <a:off x="12144374" y="6253690"/>
          <a:ext cx="3876675" cy="13759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628649</xdr:colOff>
      <xdr:row>47</xdr:row>
      <xdr:rowOff>0</xdr:rowOff>
    </xdr:from>
    <xdr:to>
      <xdr:col>31</xdr:col>
      <xdr:colOff>25165</xdr:colOff>
      <xdr:row>47</xdr:row>
      <xdr:rowOff>411</xdr:rowOff>
    </xdr:to>
    <xdr:sp macro="" textlink="">
      <xdr:nvSpPr>
        <xdr:cNvPr id="19" name="Line 30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 flipH="1" flipV="1">
          <a:off x="12134849" y="7781925"/>
          <a:ext cx="4797191" cy="411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4762</xdr:colOff>
      <xdr:row>54</xdr:row>
      <xdr:rowOff>195262</xdr:rowOff>
    </xdr:from>
    <xdr:to>
      <xdr:col>33</xdr:col>
      <xdr:colOff>4762</xdr:colOff>
      <xdr:row>55</xdr:row>
      <xdr:rowOff>4763</xdr:rowOff>
    </xdr:to>
    <xdr:sp macro="" textlink="">
      <xdr:nvSpPr>
        <xdr:cNvPr id="20" name="Line 30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 flipH="1" flipV="1">
          <a:off x="15368587" y="10244137"/>
          <a:ext cx="4124325" cy="9526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63</xdr:row>
      <xdr:rowOff>0</xdr:rowOff>
    </xdr:from>
    <xdr:to>
      <xdr:col>35</xdr:col>
      <xdr:colOff>1540</xdr:colOff>
      <xdr:row>63</xdr:row>
      <xdr:rowOff>9253</xdr:rowOff>
    </xdr:to>
    <xdr:sp macro="" textlink="">
      <xdr:nvSpPr>
        <xdr:cNvPr id="21" name="Line 30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 flipH="1" flipV="1">
          <a:off x="15363825" y="11849100"/>
          <a:ext cx="4754515" cy="9253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628650</xdr:colOff>
      <xdr:row>66</xdr:row>
      <xdr:rowOff>180975</xdr:rowOff>
    </xdr:from>
    <xdr:to>
      <xdr:col>36</xdr:col>
      <xdr:colOff>0</xdr:colOff>
      <xdr:row>66</xdr:row>
      <xdr:rowOff>190498</xdr:rowOff>
    </xdr:to>
    <xdr:sp macro="" textlink="">
      <xdr:nvSpPr>
        <xdr:cNvPr id="22" name="Line 30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 flipH="1" flipV="1">
          <a:off x="12134850" y="11582400"/>
          <a:ext cx="7010400" cy="9523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633412</xdr:colOff>
      <xdr:row>74</xdr:row>
      <xdr:rowOff>190499</xdr:rowOff>
    </xdr:from>
    <xdr:to>
      <xdr:col>38</xdr:col>
      <xdr:colOff>0</xdr:colOff>
      <xdr:row>75</xdr:row>
      <xdr:rowOff>9524</xdr:rowOff>
    </xdr:to>
    <xdr:sp macro="" textlink="">
      <xdr:nvSpPr>
        <xdr:cNvPr id="23" name="Line 30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 flipH="1" flipV="1">
          <a:off x="12139612" y="13115924"/>
          <a:ext cx="7900988" cy="952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638174</xdr:colOff>
      <xdr:row>70</xdr:row>
      <xdr:rowOff>190499</xdr:rowOff>
    </xdr:from>
    <xdr:to>
      <xdr:col>36</xdr:col>
      <xdr:colOff>447673</xdr:colOff>
      <xdr:row>71</xdr:row>
      <xdr:rowOff>9523</xdr:rowOff>
    </xdr:to>
    <xdr:sp macro="" textlink="">
      <xdr:nvSpPr>
        <xdr:cNvPr id="24" name="Line 30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 flipH="1" flipV="1">
          <a:off x="12144374" y="12353924"/>
          <a:ext cx="7448549" cy="9524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261255</xdr:colOff>
      <xdr:row>59</xdr:row>
      <xdr:rowOff>43541</xdr:rowOff>
    </xdr:from>
    <xdr:to>
      <xdr:col>30</xdr:col>
      <xdr:colOff>123683</xdr:colOff>
      <xdr:row>63</xdr:row>
      <xdr:rowOff>19970</xdr:rowOff>
    </xdr:to>
    <xdr:sp macro="" textlink="">
      <xdr:nvSpPr>
        <xdr:cNvPr id="25" name="Rectangle à coins arrondis 3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17549130" y="11092541"/>
          <a:ext cx="1119728" cy="776529"/>
        </a:xfrm>
        <a:prstGeom prst="roundRect">
          <a:avLst>
            <a:gd name="adj" fmla="val 50000"/>
          </a:avLst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tx2"/>
              </a:solidFill>
            </a:rPr>
            <a:t>COLLEGE MAITRISE</a:t>
          </a:r>
        </a:p>
      </xdr:txBody>
    </xdr:sp>
    <xdr:clientData/>
  </xdr:twoCellAnchor>
  <xdr:twoCellAnchor>
    <xdr:from>
      <xdr:col>22</xdr:col>
      <xdr:colOff>59869</xdr:colOff>
      <xdr:row>43</xdr:row>
      <xdr:rowOff>136072</xdr:rowOff>
    </xdr:from>
    <xdr:to>
      <xdr:col>25</xdr:col>
      <xdr:colOff>285751</xdr:colOff>
      <xdr:row>47</xdr:row>
      <xdr:rowOff>112635</xdr:rowOff>
    </xdr:to>
    <xdr:sp macro="" textlink="">
      <xdr:nvSpPr>
        <xdr:cNvPr id="26" name="Rectangle à coins arrondis 3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16090444" y="7984672"/>
          <a:ext cx="1168857" cy="776663"/>
        </a:xfrm>
        <a:prstGeom prst="roundRect">
          <a:avLst>
            <a:gd name="adj" fmla="val 50000"/>
          </a:avLst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tx2"/>
              </a:solidFill>
            </a:rPr>
            <a:t>COLLEGE EXECUTION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10</xdr:row>
          <xdr:rowOff>12700</xdr:rowOff>
        </xdr:from>
        <xdr:to>
          <xdr:col>13</xdr:col>
          <xdr:colOff>222250</xdr:colOff>
          <xdr:row>11</xdr:row>
          <xdr:rowOff>152400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Temps de travail hebdomadaire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10</xdr:row>
          <xdr:rowOff>107950</xdr:rowOff>
        </xdr:from>
        <xdr:to>
          <xdr:col>9</xdr:col>
          <xdr:colOff>952500</xdr:colOff>
          <xdr:row>11</xdr:row>
          <xdr:rowOff>107950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35 heures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10</xdr:row>
          <xdr:rowOff>107950</xdr:rowOff>
        </xdr:from>
        <xdr:to>
          <xdr:col>11</xdr:col>
          <xdr:colOff>488950</xdr:colOff>
          <xdr:row>11</xdr:row>
          <xdr:rowOff>107950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32 heures "collectif"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571500</xdr:colOff>
          <xdr:row>10</xdr:row>
          <xdr:rowOff>12700</xdr:rowOff>
        </xdr:from>
        <xdr:to>
          <xdr:col>16</xdr:col>
          <xdr:colOff>0</xdr:colOff>
          <xdr:row>11</xdr:row>
          <xdr:rowOff>152400</xdr:rowOff>
        </xdr:to>
        <xdr:sp macro="" textlink="">
          <xdr:nvSpPr>
            <xdr:cNvPr id="1028" name="Group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Majoration résidentielle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698500</xdr:colOff>
          <xdr:row>10</xdr:row>
          <xdr:rowOff>107950</xdr:rowOff>
        </xdr:from>
        <xdr:to>
          <xdr:col>14</xdr:col>
          <xdr:colOff>679450</xdr:colOff>
          <xdr:row>11</xdr:row>
          <xdr:rowOff>107950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24%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488950</xdr:colOff>
          <xdr:row>10</xdr:row>
          <xdr:rowOff>107950</xdr:rowOff>
        </xdr:from>
        <xdr:to>
          <xdr:col>15</xdr:col>
          <xdr:colOff>488950</xdr:colOff>
          <xdr:row>11</xdr:row>
          <xdr:rowOff>76200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24,5 %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336550</xdr:colOff>
          <xdr:row>10</xdr:row>
          <xdr:rowOff>107950</xdr:rowOff>
        </xdr:from>
        <xdr:to>
          <xdr:col>15</xdr:col>
          <xdr:colOff>869950</xdr:colOff>
          <xdr:row>11</xdr:row>
          <xdr:rowOff>69850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25 %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774700</xdr:colOff>
          <xdr:row>10</xdr:row>
          <xdr:rowOff>107950</xdr:rowOff>
        </xdr:from>
        <xdr:to>
          <xdr:col>13</xdr:col>
          <xdr:colOff>69850</xdr:colOff>
          <xdr:row>11</xdr:row>
          <xdr:rowOff>107950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32 heures "individuel"</a:t>
              </a:r>
            </a:p>
          </xdr:txBody>
        </xdr:sp>
        <xdr:clientData fLocksWithSheet="0" fPrintsWithSheet="0"/>
      </xdr:twoCellAnchor>
    </mc:Choice>
    <mc:Fallback/>
  </mc:AlternateContent>
  <xdr:twoCellAnchor>
    <xdr:from>
      <xdr:col>22</xdr:col>
      <xdr:colOff>8761</xdr:colOff>
      <xdr:row>19</xdr:row>
      <xdr:rowOff>195792</xdr:rowOff>
    </xdr:from>
    <xdr:to>
      <xdr:col>27</xdr:col>
      <xdr:colOff>0</xdr:colOff>
      <xdr:row>22</xdr:row>
      <xdr:rowOff>15070</xdr:rowOff>
    </xdr:to>
    <xdr:sp macro="" textlink="">
      <xdr:nvSpPr>
        <xdr:cNvPr id="35" name="AutoShape 1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16039336" y="3015192"/>
          <a:ext cx="1562864" cy="400303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PLAGE H</a:t>
          </a:r>
        </a:p>
      </xdr:txBody>
    </xdr:sp>
    <xdr:clientData/>
  </xdr:twoCellAnchor>
  <xdr:twoCellAnchor>
    <xdr:from>
      <xdr:col>28</xdr:col>
      <xdr:colOff>14052</xdr:colOff>
      <xdr:row>34</xdr:row>
      <xdr:rowOff>1868</xdr:rowOff>
    </xdr:from>
    <xdr:to>
      <xdr:col>31</xdr:col>
      <xdr:colOff>5291</xdr:colOff>
      <xdr:row>35</xdr:row>
      <xdr:rowOff>200279</xdr:rowOff>
    </xdr:to>
    <xdr:sp macro="" textlink="">
      <xdr:nvSpPr>
        <xdr:cNvPr id="36" name="AutoShape 1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17930577" y="6050243"/>
          <a:ext cx="934214" cy="398436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95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PLAGE F</a:t>
          </a:r>
        </a:p>
      </xdr:txBody>
    </xdr:sp>
    <xdr:clientData/>
  </xdr:twoCellAnchor>
  <xdr:twoCellAnchor>
    <xdr:from>
      <xdr:col>30</xdr:col>
      <xdr:colOff>14052</xdr:colOff>
      <xdr:row>42</xdr:row>
      <xdr:rowOff>1868</xdr:rowOff>
    </xdr:from>
    <xdr:to>
      <xdr:col>33</xdr:col>
      <xdr:colOff>5291</xdr:colOff>
      <xdr:row>43</xdr:row>
      <xdr:rowOff>200280</xdr:rowOff>
    </xdr:to>
    <xdr:sp macro="" textlink="">
      <xdr:nvSpPr>
        <xdr:cNvPr id="37" name="AutoShape 1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18559227" y="7650443"/>
          <a:ext cx="934214" cy="398437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95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PLAGE D</a:t>
          </a:r>
        </a:p>
      </xdr:txBody>
    </xdr:sp>
    <xdr:clientData/>
  </xdr:twoCellAnchor>
  <xdr:twoCellAnchor>
    <xdr:from>
      <xdr:col>32</xdr:col>
      <xdr:colOff>4233</xdr:colOff>
      <xdr:row>50</xdr:row>
      <xdr:rowOff>13962</xdr:rowOff>
    </xdr:from>
    <xdr:to>
      <xdr:col>34</xdr:col>
      <xdr:colOff>444508</xdr:colOff>
      <xdr:row>52</xdr:row>
      <xdr:rowOff>11291</xdr:rowOff>
    </xdr:to>
    <xdr:sp macro="" textlink="">
      <xdr:nvSpPr>
        <xdr:cNvPr id="38" name="AutoShape 1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17403233" y="8385379"/>
          <a:ext cx="1339858" cy="378329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95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PLAGE C</a:t>
          </a:r>
        </a:p>
      </xdr:txBody>
    </xdr:sp>
    <xdr:clientData/>
  </xdr:twoCellAnchor>
  <xdr:twoCellAnchor>
    <xdr:from>
      <xdr:col>34</xdr:col>
      <xdr:colOff>8761</xdr:colOff>
      <xdr:row>58</xdr:row>
      <xdr:rowOff>1868</xdr:rowOff>
    </xdr:from>
    <xdr:to>
      <xdr:col>37</xdr:col>
      <xdr:colOff>0</xdr:colOff>
      <xdr:row>59</xdr:row>
      <xdr:rowOff>200279</xdr:rowOff>
    </xdr:to>
    <xdr:sp macro="" textlink="">
      <xdr:nvSpPr>
        <xdr:cNvPr id="39" name="AutoShape 1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19811236" y="10850843"/>
          <a:ext cx="934214" cy="398436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95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PLAGE B</a:t>
          </a:r>
        </a:p>
      </xdr:txBody>
    </xdr:sp>
    <xdr:clientData/>
  </xdr:twoCellAnchor>
  <xdr:twoCellAnchor>
    <xdr:from>
      <xdr:col>36</xdr:col>
      <xdr:colOff>8762</xdr:colOff>
      <xdr:row>66</xdr:row>
      <xdr:rowOff>7159</xdr:rowOff>
    </xdr:from>
    <xdr:to>
      <xdr:col>39</xdr:col>
      <xdr:colOff>1</xdr:colOff>
      <xdr:row>68</xdr:row>
      <xdr:rowOff>4487</xdr:rowOff>
    </xdr:to>
    <xdr:sp macro="" textlink="">
      <xdr:nvSpPr>
        <xdr:cNvPr id="40" name="AutoShape 1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20439887" y="12456334"/>
          <a:ext cx="934214" cy="397378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95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PLAGE A</a:t>
          </a:r>
        </a:p>
      </xdr:txBody>
    </xdr:sp>
    <xdr:clientData/>
  </xdr:twoCellAnchor>
  <xdr:twoCellAnchor>
    <xdr:from>
      <xdr:col>29</xdr:col>
      <xdr:colOff>14052</xdr:colOff>
      <xdr:row>38</xdr:row>
      <xdr:rowOff>1868</xdr:rowOff>
    </xdr:from>
    <xdr:to>
      <xdr:col>32</xdr:col>
      <xdr:colOff>5291</xdr:colOff>
      <xdr:row>40</xdr:row>
      <xdr:rowOff>254</xdr:rowOff>
    </xdr:to>
    <xdr:sp macro="" textlink="">
      <xdr:nvSpPr>
        <xdr:cNvPr id="41" name="AutoShape 1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16025577" y="6069293"/>
          <a:ext cx="1334264" cy="379386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95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PLAGE E</a:t>
          </a:r>
        </a:p>
      </xdr:txBody>
    </xdr:sp>
    <xdr:clientData/>
  </xdr:twoCellAnchor>
  <xdr:twoCellAnchor>
    <xdr:from>
      <xdr:col>18</xdr:col>
      <xdr:colOff>9525</xdr:colOff>
      <xdr:row>95</xdr:row>
      <xdr:rowOff>190499</xdr:rowOff>
    </xdr:from>
    <xdr:to>
      <xdr:col>25</xdr:col>
      <xdr:colOff>9525</xdr:colOff>
      <xdr:row>96</xdr:row>
      <xdr:rowOff>0</xdr:rowOff>
    </xdr:to>
    <xdr:sp macro="" textlink="">
      <xdr:nvSpPr>
        <xdr:cNvPr id="42" name="Line 30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 flipH="1">
          <a:off x="14373225" y="18049874"/>
          <a:ext cx="3409950" cy="1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98</xdr:row>
      <xdr:rowOff>9524</xdr:rowOff>
    </xdr:from>
    <xdr:to>
      <xdr:col>27</xdr:col>
      <xdr:colOff>28575</xdr:colOff>
      <xdr:row>98</xdr:row>
      <xdr:rowOff>9525</xdr:rowOff>
    </xdr:to>
    <xdr:sp macro="" textlink="">
      <xdr:nvSpPr>
        <xdr:cNvPr id="43" name="Line 30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 flipH="1">
          <a:off x="14373225" y="18440399"/>
          <a:ext cx="4324350" cy="1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102</xdr:row>
      <xdr:rowOff>180974</xdr:rowOff>
    </xdr:from>
    <xdr:to>
      <xdr:col>27</xdr:col>
      <xdr:colOff>19050</xdr:colOff>
      <xdr:row>102</xdr:row>
      <xdr:rowOff>180975</xdr:rowOff>
    </xdr:to>
    <xdr:sp macro="" textlink="">
      <xdr:nvSpPr>
        <xdr:cNvPr id="44" name="Line 30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 flipH="1">
          <a:off x="14363700" y="19373849"/>
          <a:ext cx="4324350" cy="1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166006</xdr:colOff>
      <xdr:row>90</xdr:row>
      <xdr:rowOff>74838</xdr:rowOff>
    </xdr:from>
    <xdr:to>
      <xdr:col>27</xdr:col>
      <xdr:colOff>395827</xdr:colOff>
      <xdr:row>94</xdr:row>
      <xdr:rowOff>51267</xdr:rowOff>
    </xdr:to>
    <xdr:sp macro="" textlink="">
      <xdr:nvSpPr>
        <xdr:cNvPr id="45" name="Rectangle à coins arrondis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17447077" y="16417017"/>
          <a:ext cx="1576929" cy="738429"/>
        </a:xfrm>
        <a:prstGeom prst="roundRect">
          <a:avLst>
            <a:gd name="adj" fmla="val 50000"/>
          </a:avLst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tx2"/>
              </a:solidFill>
            </a:rPr>
            <a:t>CADRES SUPERIEURS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leexpertise/Documents%20partages/General/DOSSIERS%20PE/GRILLE%20SALAIRES/Trame%20salaires%20Gril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vier 2018"/>
      <sheetName val="Juillet 2018"/>
      <sheetName val="Janvier 2019"/>
      <sheetName val="Janvier 2020"/>
    </sheetNames>
    <sheetDataSet>
      <sheetData sheetId="0">
        <row r="5">
          <cell r="C5">
            <v>503.72</v>
          </cell>
        </row>
        <row r="15">
          <cell r="AB15" t="str">
            <v>35 heures</v>
          </cell>
        </row>
        <row r="16">
          <cell r="AB16">
            <v>0.25</v>
          </cell>
        </row>
        <row r="18">
          <cell r="AC18" t="str">
            <v xml:space="preserve">Majoration </v>
          </cell>
          <cell r="AE18">
            <v>0.09</v>
          </cell>
          <cell r="AF18">
            <v>0.12</v>
          </cell>
          <cell r="AG18">
            <v>0.15</v>
          </cell>
          <cell r="AH18">
            <v>0.18</v>
          </cell>
          <cell r="AI18">
            <v>0.22</v>
          </cell>
          <cell r="AJ18">
            <v>0.26</v>
          </cell>
          <cell r="AK18">
            <v>0.3</v>
          </cell>
          <cell r="AL18">
            <v>0.315</v>
          </cell>
          <cell r="AM18">
            <v>0.33</v>
          </cell>
        </row>
        <row r="19">
          <cell r="AD19" t="str">
            <v>Indice</v>
          </cell>
        </row>
        <row r="20">
          <cell r="AD20">
            <v>224.9</v>
          </cell>
        </row>
        <row r="21">
          <cell r="AD21">
            <v>229.2</v>
          </cell>
        </row>
        <row r="22">
          <cell r="AD22">
            <v>233.8</v>
          </cell>
        </row>
        <row r="23">
          <cell r="AD23">
            <v>238.4</v>
          </cell>
        </row>
        <row r="24">
          <cell r="AD24">
            <v>243.1</v>
          </cell>
        </row>
        <row r="25">
          <cell r="AD25">
            <v>247.7</v>
          </cell>
        </row>
        <row r="26">
          <cell r="AD26">
            <v>252.6</v>
          </cell>
        </row>
        <row r="27">
          <cell r="AD27">
            <v>257.7</v>
          </cell>
        </row>
        <row r="28">
          <cell r="AD28">
            <v>263.10000000000002</v>
          </cell>
        </row>
        <row r="29">
          <cell r="AD29">
            <v>268</v>
          </cell>
        </row>
        <row r="30">
          <cell r="AD30">
            <v>272.89999999999998</v>
          </cell>
        </row>
        <row r="31">
          <cell r="AD31">
            <v>279.10000000000002</v>
          </cell>
        </row>
        <row r="32">
          <cell r="AD32">
            <v>285.5</v>
          </cell>
        </row>
        <row r="33">
          <cell r="AD33">
            <v>291.8</v>
          </cell>
        </row>
        <row r="34">
          <cell r="AD34">
            <v>298.3</v>
          </cell>
        </row>
        <row r="35">
          <cell r="AD35">
            <v>305.2</v>
          </cell>
        </row>
        <row r="36">
          <cell r="AD36">
            <v>312.39999999999998</v>
          </cell>
        </row>
        <row r="37">
          <cell r="AD37">
            <v>320.10000000000002</v>
          </cell>
        </row>
        <row r="38">
          <cell r="AD38">
            <v>328.9</v>
          </cell>
        </row>
        <row r="39">
          <cell r="AD39">
            <v>337.2</v>
          </cell>
        </row>
        <row r="40">
          <cell r="AD40">
            <v>345.4</v>
          </cell>
        </row>
        <row r="41">
          <cell r="AD41">
            <v>354</v>
          </cell>
        </row>
        <row r="42">
          <cell r="AD42">
            <v>362.7</v>
          </cell>
        </row>
        <row r="43">
          <cell r="AD43">
            <v>371.7</v>
          </cell>
        </row>
        <row r="44">
          <cell r="AD44">
            <v>380.9</v>
          </cell>
        </row>
        <row r="45">
          <cell r="AD45">
            <v>390.1</v>
          </cell>
        </row>
        <row r="46">
          <cell r="AD46">
            <v>401</v>
          </cell>
        </row>
        <row r="47">
          <cell r="AD47">
            <v>410.6</v>
          </cell>
        </row>
        <row r="48">
          <cell r="AD48">
            <v>420.7</v>
          </cell>
        </row>
        <row r="49">
          <cell r="AD49">
            <v>431.1</v>
          </cell>
        </row>
        <row r="50">
          <cell r="AD50">
            <v>441.8</v>
          </cell>
        </row>
        <row r="51">
          <cell r="AD51">
            <v>452.7</v>
          </cell>
        </row>
        <row r="52">
          <cell r="AD52">
            <v>463.8</v>
          </cell>
        </row>
        <row r="53">
          <cell r="AD53">
            <v>475.3</v>
          </cell>
        </row>
        <row r="54">
          <cell r="AD54">
            <v>486.9</v>
          </cell>
        </row>
        <row r="55">
          <cell r="AD55">
            <v>499</v>
          </cell>
        </row>
        <row r="56">
          <cell r="AD56">
            <v>511.3</v>
          </cell>
        </row>
        <row r="57">
          <cell r="AD57">
            <v>523.9</v>
          </cell>
        </row>
        <row r="58">
          <cell r="AD58">
            <v>536.79999999999995</v>
          </cell>
        </row>
        <row r="59">
          <cell r="AD59">
            <v>550.1</v>
          </cell>
        </row>
        <row r="60">
          <cell r="AD60">
            <v>563.70000000000005</v>
          </cell>
        </row>
        <row r="61">
          <cell r="AD61">
            <v>577.79999999999995</v>
          </cell>
        </row>
        <row r="62">
          <cell r="AD62">
            <v>595.6</v>
          </cell>
        </row>
        <row r="63">
          <cell r="AD63">
            <v>610.1</v>
          </cell>
        </row>
        <row r="64">
          <cell r="AD64">
            <v>625.20000000000005</v>
          </cell>
        </row>
        <row r="65">
          <cell r="AD65">
            <v>640.70000000000005</v>
          </cell>
        </row>
        <row r="66">
          <cell r="AD66">
            <v>656.6</v>
          </cell>
        </row>
        <row r="67">
          <cell r="AD67">
            <v>672.8</v>
          </cell>
        </row>
        <row r="68">
          <cell r="AD68">
            <v>689.4</v>
          </cell>
        </row>
        <row r="69">
          <cell r="AD69">
            <v>706.4</v>
          </cell>
        </row>
        <row r="70">
          <cell r="AD70">
            <v>723.9</v>
          </cell>
        </row>
        <row r="71">
          <cell r="AD71">
            <v>740.3</v>
          </cell>
        </row>
        <row r="72">
          <cell r="AD72">
            <v>757</v>
          </cell>
        </row>
        <row r="73">
          <cell r="AD73">
            <v>773.7</v>
          </cell>
        </row>
        <row r="74">
          <cell r="AD74">
            <v>790.9</v>
          </cell>
        </row>
        <row r="75">
          <cell r="AD75">
            <v>808.6</v>
          </cell>
        </row>
        <row r="76">
          <cell r="AD76">
            <v>826.6</v>
          </cell>
        </row>
        <row r="77">
          <cell r="AD77">
            <v>845.1</v>
          </cell>
        </row>
        <row r="78">
          <cell r="AD78">
            <v>864.2</v>
          </cell>
        </row>
        <row r="79">
          <cell r="AD79">
            <v>883</v>
          </cell>
        </row>
        <row r="80">
          <cell r="AD80">
            <v>902.2</v>
          </cell>
        </row>
        <row r="81">
          <cell r="AD81">
            <v>924.4</v>
          </cell>
        </row>
        <row r="82">
          <cell r="AD82">
            <v>944.9</v>
          </cell>
        </row>
        <row r="83">
          <cell r="AD83">
            <v>966.6</v>
          </cell>
        </row>
        <row r="84">
          <cell r="AD84">
            <v>988.9</v>
          </cell>
        </row>
        <row r="85">
          <cell r="AD85">
            <v>1011.6</v>
          </cell>
        </row>
        <row r="86">
          <cell r="AD86">
            <v>1034.8</v>
          </cell>
        </row>
        <row r="87">
          <cell r="AD87" t="str">
            <v>Echelon</v>
          </cell>
        </row>
        <row r="88">
          <cell r="AD88" t="str">
            <v>Cumulé</v>
          </cell>
        </row>
      </sheetData>
      <sheetData sheetId="1">
        <row r="4">
          <cell r="C4">
            <v>0.245</v>
          </cell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21075-E9C6-495C-A7D2-FD316ADC4616}">
  <sheetPr codeName="Feuil1">
    <pageSetUpPr fitToPage="1"/>
  </sheetPr>
  <dimension ref="A1:AO106"/>
  <sheetViews>
    <sheetView showGridLines="0" tabSelected="1" topLeftCell="G5" zoomScaleNormal="100" zoomScaleSheetLayoutView="100" zoomScalePageLayoutView="40" workbookViewId="0">
      <selection activeCell="J5" sqref="J5:U5"/>
    </sheetView>
  </sheetViews>
  <sheetFormatPr baseColWidth="10" defaultColWidth="3.54296875" defaultRowHeight="12.5"/>
  <cols>
    <col min="1" max="1" width="19.08984375" hidden="1" customWidth="1"/>
    <col min="2" max="2" width="13.81640625" hidden="1" customWidth="1"/>
    <col min="3" max="3" width="10.90625" hidden="1" customWidth="1"/>
    <col min="4" max="4" width="10.453125" hidden="1" customWidth="1"/>
    <col min="5" max="5" width="10.6328125" hidden="1" customWidth="1"/>
    <col min="6" max="6" width="10.81640625" hidden="1" customWidth="1"/>
    <col min="7" max="8" width="7.81640625" customWidth="1"/>
    <col min="9" max="18" width="14.54296875" customWidth="1"/>
    <col min="19" max="21" width="9.54296875" customWidth="1"/>
    <col min="22" max="22" width="2.1796875" customWidth="1"/>
    <col min="23" max="39" width="6.7265625" customWidth="1"/>
    <col min="40" max="43" width="3.54296875" customWidth="1"/>
  </cols>
  <sheetData>
    <row r="1" spans="1:41" ht="21" hidden="1" customHeight="1">
      <c r="C1" s="120"/>
      <c r="D1" s="120"/>
      <c r="E1" s="120"/>
      <c r="F1" s="120"/>
      <c r="AO1" s="98">
        <v>1</v>
      </c>
    </row>
    <row r="2" spans="1:41" ht="22.5" hidden="1" customHeight="1">
      <c r="A2" s="1"/>
      <c r="B2" s="2">
        <v>1</v>
      </c>
      <c r="C2" s="121">
        <v>1</v>
      </c>
      <c r="D2" s="121" t="s">
        <v>0</v>
      </c>
      <c r="E2" s="122">
        <v>0.24</v>
      </c>
      <c r="F2" s="122"/>
      <c r="AO2" s="99">
        <v>1</v>
      </c>
    </row>
    <row r="3" spans="1:41" ht="8.25" hidden="1" customHeight="1">
      <c r="A3" s="1"/>
      <c r="B3" s="2">
        <v>2</v>
      </c>
      <c r="C3" s="121">
        <f>34/35</f>
        <v>0.97142857142857142</v>
      </c>
      <c r="D3" s="123" t="s">
        <v>1</v>
      </c>
      <c r="E3" s="122">
        <v>0.245</v>
      </c>
      <c r="F3" s="122"/>
      <c r="G3">
        <v>0</v>
      </c>
      <c r="AO3" s="100"/>
    </row>
    <row r="4" spans="1:41" ht="8.25" hidden="1" customHeight="1">
      <c r="A4" s="1"/>
      <c r="B4" s="2">
        <v>3</v>
      </c>
      <c r="C4" s="121">
        <f>33/35</f>
        <v>0.94285714285714284</v>
      </c>
      <c r="D4" s="123" t="s">
        <v>2</v>
      </c>
      <c r="E4" s="122">
        <v>0.25</v>
      </c>
      <c r="F4" s="122"/>
    </row>
    <row r="5" spans="1:41" ht="27.5">
      <c r="A5" s="2" t="s">
        <v>3</v>
      </c>
      <c r="B5" s="5">
        <f>VLOOKUP(MajorationResidentielle,$B$2:$E$4,4,FALSE)</f>
        <v>0.24</v>
      </c>
      <c r="C5" s="122">
        <v>0.24</v>
      </c>
      <c r="D5" s="123"/>
      <c r="E5" s="123"/>
      <c r="F5" s="123"/>
      <c r="J5" s="172" t="s">
        <v>73</v>
      </c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95"/>
      <c r="W5" s="95"/>
      <c r="X5" s="95"/>
      <c r="Y5" s="95"/>
      <c r="Z5" s="95"/>
    </row>
    <row r="6" spans="1:41" ht="27.5">
      <c r="A6" s="6" t="s">
        <v>4</v>
      </c>
      <c r="B6" s="124">
        <v>543.17999999999995</v>
      </c>
      <c r="C6" s="122">
        <v>0.245</v>
      </c>
      <c r="D6" s="123"/>
      <c r="E6" s="123"/>
      <c r="F6" s="123"/>
      <c r="J6" s="175" t="s">
        <v>5</v>
      </c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95"/>
      <c r="W6" s="95"/>
      <c r="X6" s="95"/>
      <c r="Y6" s="95"/>
      <c r="Z6" s="95"/>
    </row>
    <row r="7" spans="1:41" ht="27.5">
      <c r="A7" s="6" t="s">
        <v>6</v>
      </c>
      <c r="B7" s="103">
        <f>VLOOKUP(HoraireHebdo,$B$2:$C$4,2,FALSE)</f>
        <v>1</v>
      </c>
      <c r="C7" s="122">
        <v>0.25</v>
      </c>
      <c r="D7" s="123"/>
      <c r="E7" s="123"/>
      <c r="F7" s="123"/>
      <c r="J7" s="104" t="s">
        <v>7</v>
      </c>
      <c r="V7" s="95"/>
      <c r="W7" s="95"/>
      <c r="X7" s="95"/>
      <c r="Y7" s="95"/>
      <c r="Z7" s="95"/>
    </row>
    <row r="8" spans="1:41" ht="9" customHeight="1">
      <c r="A8" s="4"/>
      <c r="B8" s="4"/>
      <c r="C8" s="123"/>
      <c r="D8" s="123"/>
      <c r="E8" s="123"/>
      <c r="F8" s="123"/>
      <c r="J8" s="174" t="str">
        <f>"pour un agent travaillant à "&amp;VLOOKUP($B$7,C2:E4,2,FALSE) &amp; " bénéficiant d'une majoration résidentielle de "&amp;ROUND($B$5*100,1)&amp;"%"</f>
        <v>pour un agent travaillant à 35 heures bénéficiant d'une majoration résidentielle de 24%</v>
      </c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96"/>
      <c r="W8" s="96"/>
      <c r="X8" s="96"/>
      <c r="Y8" s="96"/>
      <c r="Z8" s="96"/>
    </row>
    <row r="9" spans="1:41" ht="9" customHeight="1">
      <c r="A9" s="4"/>
      <c r="B9" s="4"/>
      <c r="C9" s="123"/>
      <c r="D9" s="123"/>
      <c r="E9" s="123"/>
      <c r="F9" s="123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96"/>
      <c r="W9" s="96"/>
      <c r="X9" s="96"/>
      <c r="Y9" s="96"/>
      <c r="Z9" s="96"/>
    </row>
    <row r="10" spans="1:41" ht="9" customHeight="1">
      <c r="A10" s="4"/>
      <c r="B10" s="4"/>
      <c r="C10" s="123"/>
      <c r="D10" s="123"/>
      <c r="E10" s="123"/>
      <c r="F10" s="123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</row>
    <row r="11" spans="1:41" ht="18" customHeight="1">
      <c r="A11" s="1"/>
      <c r="B11" s="1"/>
      <c r="C11" s="123"/>
      <c r="D11" s="123"/>
      <c r="E11" s="123"/>
      <c r="F11" s="123"/>
      <c r="J11" s="7"/>
      <c r="K11" s="7"/>
      <c r="L11" s="7"/>
      <c r="M11" s="7"/>
      <c r="N11" s="7"/>
      <c r="O11" s="7"/>
      <c r="P11" s="7"/>
      <c r="Q11" s="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</row>
    <row r="12" spans="1:41" ht="18">
      <c r="A12" s="1"/>
      <c r="B12" s="1"/>
      <c r="C12" s="102"/>
      <c r="E12" s="4"/>
      <c r="F12" s="4"/>
      <c r="J12" s="7"/>
      <c r="K12" s="7"/>
      <c r="L12" s="7"/>
      <c r="M12" s="7"/>
      <c r="N12" s="7"/>
      <c r="O12" s="7"/>
      <c r="P12" s="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</row>
    <row r="13" spans="1:41" hidden="1">
      <c r="A13" s="1"/>
      <c r="B13" s="1"/>
      <c r="E13" s="4"/>
      <c r="F13" s="4"/>
      <c r="K13" s="8" t="s">
        <v>8</v>
      </c>
      <c r="N13" s="8" t="s">
        <v>9</v>
      </c>
    </row>
    <row r="14" spans="1:41" hidden="1">
      <c r="A14" s="2"/>
      <c r="B14" s="3"/>
      <c r="E14" s="1"/>
      <c r="F14" s="1"/>
    </row>
    <row r="15" spans="1:41" hidden="1">
      <c r="A15" s="2"/>
      <c r="B15" s="4"/>
      <c r="C15" s="2"/>
      <c r="D15" s="1"/>
      <c r="E15" s="1"/>
      <c r="F15" s="1"/>
      <c r="G15" s="9"/>
      <c r="H15" s="10"/>
      <c r="I15" s="177"/>
      <c r="J15" s="177"/>
      <c r="K15" s="9"/>
      <c r="L15" s="9"/>
      <c r="M15" s="9"/>
    </row>
    <row r="16" spans="1:41" ht="13">
      <c r="A16" s="4"/>
      <c r="B16" s="4"/>
      <c r="C16" s="4"/>
      <c r="D16" s="4"/>
      <c r="E16" s="4"/>
      <c r="F16" s="4"/>
      <c r="G16" s="11" t="str">
        <f>"Salaire National de Base : "&amp;$B$6&amp; " €"</f>
        <v>Salaire National de Base : 543,18 €</v>
      </c>
      <c r="H16" s="12"/>
      <c r="I16" s="12"/>
      <c r="K16" s="12"/>
      <c r="L16" s="12"/>
      <c r="M16" s="12"/>
      <c r="N16" s="12"/>
      <c r="O16" s="12"/>
      <c r="P16" s="12"/>
      <c r="Q16" s="178"/>
      <c r="R16" s="178"/>
    </row>
    <row r="17" spans="1:40" ht="15.5">
      <c r="A17" s="13"/>
      <c r="B17" s="13"/>
      <c r="C17" s="13"/>
      <c r="D17" s="13"/>
      <c r="E17" s="13"/>
      <c r="F17" s="1"/>
      <c r="G17" s="45"/>
      <c r="H17" s="45"/>
      <c r="I17" s="46"/>
      <c r="J17" s="159" t="s">
        <v>10</v>
      </c>
      <c r="K17" s="159"/>
      <c r="L17" s="159"/>
      <c r="M17" s="159"/>
      <c r="N17" s="159"/>
      <c r="O17" s="159"/>
      <c r="P17" s="159"/>
      <c r="Q17" s="159"/>
      <c r="R17" s="160"/>
      <c r="S17" s="161"/>
      <c r="T17" s="162"/>
      <c r="U17" s="47"/>
      <c r="W17" s="126" t="s">
        <v>11</v>
      </c>
      <c r="X17" s="126"/>
      <c r="Y17" s="126"/>
      <c r="Z17" s="126"/>
      <c r="AA17" s="126"/>
      <c r="AB17" s="93"/>
      <c r="AC17" s="126" t="s">
        <v>12</v>
      </c>
      <c r="AD17" s="126"/>
      <c r="AE17" s="126"/>
      <c r="AF17" s="93"/>
      <c r="AG17" s="126" t="s">
        <v>13</v>
      </c>
      <c r="AH17" s="126"/>
      <c r="AI17" s="126"/>
      <c r="AJ17" s="93"/>
      <c r="AK17" s="126" t="s">
        <v>14</v>
      </c>
      <c r="AL17" s="126"/>
      <c r="AM17" s="126"/>
    </row>
    <row r="18" spans="1:40" ht="15.5">
      <c r="C18" s="14"/>
      <c r="D18" s="14"/>
      <c r="E18" s="14"/>
      <c r="F18" s="14"/>
      <c r="G18" s="45"/>
      <c r="H18" s="183" t="s">
        <v>15</v>
      </c>
      <c r="I18" s="183"/>
      <c r="J18" s="48">
        <v>4</v>
      </c>
      <c r="K18" s="48">
        <v>5</v>
      </c>
      <c r="L18" s="48">
        <v>6</v>
      </c>
      <c r="M18" s="48">
        <v>7</v>
      </c>
      <c r="N18" s="48">
        <v>8</v>
      </c>
      <c r="O18" s="48">
        <v>9</v>
      </c>
      <c r="P18" s="48">
        <v>10</v>
      </c>
      <c r="Q18" s="48">
        <v>11</v>
      </c>
      <c r="R18" s="49">
        <v>12</v>
      </c>
      <c r="S18" s="184" t="s">
        <v>16</v>
      </c>
      <c r="T18" s="185"/>
      <c r="U18" s="47"/>
      <c r="W18" s="94"/>
      <c r="X18" s="94"/>
      <c r="Y18" s="94"/>
      <c r="Z18" s="94"/>
      <c r="AA18" s="126" t="s">
        <v>17</v>
      </c>
      <c r="AB18" s="126"/>
      <c r="AC18" s="126"/>
      <c r="AD18" s="93"/>
      <c r="AE18" s="126" t="s">
        <v>18</v>
      </c>
      <c r="AF18" s="126"/>
      <c r="AG18" s="126"/>
      <c r="AH18" s="93"/>
      <c r="AI18" s="126" t="s">
        <v>19</v>
      </c>
      <c r="AJ18" s="126"/>
      <c r="AK18" s="126"/>
      <c r="AL18" s="93"/>
      <c r="AM18" s="93"/>
      <c r="AN18" s="15"/>
    </row>
    <row r="19" spans="1:40" ht="15" customHeight="1">
      <c r="C19" s="14"/>
      <c r="D19" s="14"/>
      <c r="E19" s="14"/>
      <c r="F19" s="14"/>
      <c r="G19" s="45"/>
      <c r="H19" s="183" t="s">
        <v>20</v>
      </c>
      <c r="I19" s="183"/>
      <c r="J19" s="48" t="s">
        <v>21</v>
      </c>
      <c r="K19" s="48" t="s">
        <v>22</v>
      </c>
      <c r="L19" s="48" t="s">
        <v>23</v>
      </c>
      <c r="M19" s="48" t="s">
        <v>24</v>
      </c>
      <c r="N19" s="48" t="s">
        <v>25</v>
      </c>
      <c r="O19" s="48" t="s">
        <v>26</v>
      </c>
      <c r="P19" s="48" t="s">
        <v>27</v>
      </c>
      <c r="Q19" s="48" t="s">
        <v>28</v>
      </c>
      <c r="R19" s="49" t="s">
        <v>29</v>
      </c>
      <c r="S19" s="50"/>
      <c r="T19" s="51"/>
      <c r="U19" s="47"/>
      <c r="W19" s="94"/>
      <c r="X19" s="94"/>
      <c r="Y19" s="94"/>
      <c r="Z19" s="94"/>
      <c r="AA19" s="93"/>
      <c r="AB19" s="93"/>
      <c r="AC19" s="93"/>
      <c r="AD19" s="126" t="s">
        <v>30</v>
      </c>
      <c r="AE19" s="126"/>
      <c r="AF19" s="126"/>
      <c r="AG19" s="93"/>
      <c r="AH19" s="93"/>
      <c r="AI19" s="93"/>
      <c r="AJ19" s="93"/>
      <c r="AK19" s="93"/>
      <c r="AL19" s="93"/>
      <c r="AM19" s="93"/>
      <c r="AN19" s="15"/>
    </row>
    <row r="20" spans="1:40" ht="15.75" customHeight="1" thickBot="1">
      <c r="C20" s="14"/>
      <c r="D20" s="14"/>
      <c r="E20" s="14"/>
      <c r="F20" s="14"/>
      <c r="G20" s="16"/>
      <c r="H20" s="183" t="s">
        <v>31</v>
      </c>
      <c r="I20" s="183"/>
      <c r="J20" s="52">
        <v>0.09</v>
      </c>
      <c r="K20" s="52">
        <v>0.12</v>
      </c>
      <c r="L20" s="52">
        <v>0.15</v>
      </c>
      <c r="M20" s="52">
        <v>0.18</v>
      </c>
      <c r="N20" s="52">
        <v>0.22</v>
      </c>
      <c r="O20" s="52">
        <v>0.26</v>
      </c>
      <c r="P20" s="52">
        <v>0.3</v>
      </c>
      <c r="Q20" s="52">
        <v>0.315</v>
      </c>
      <c r="R20" s="53">
        <v>0.33</v>
      </c>
      <c r="S20" s="54"/>
      <c r="T20" s="55"/>
      <c r="U20" s="47"/>
      <c r="W20" s="15"/>
      <c r="X20" s="15"/>
      <c r="Y20" s="15"/>
      <c r="Z20" s="15"/>
      <c r="AA20" s="15"/>
      <c r="AB20" s="15"/>
      <c r="AC20" s="15"/>
      <c r="AN20" s="15"/>
    </row>
    <row r="21" spans="1:40" s="12" customFormat="1" ht="15" customHeight="1">
      <c r="G21" s="16"/>
      <c r="H21" s="48" t="s">
        <v>32</v>
      </c>
      <c r="I21" s="48" t="s">
        <v>33</v>
      </c>
      <c r="J21" s="56"/>
      <c r="K21" s="107"/>
      <c r="L21" s="48"/>
      <c r="M21" s="48"/>
      <c r="N21" s="48"/>
      <c r="O21" s="48"/>
      <c r="P21" s="48"/>
      <c r="Q21" s="48"/>
      <c r="R21" s="49"/>
      <c r="S21" s="57" t="s">
        <v>32</v>
      </c>
      <c r="T21" s="58" t="s">
        <v>34</v>
      </c>
      <c r="U21" s="59" t="s">
        <v>32</v>
      </c>
      <c r="V21"/>
      <c r="W21" s="15"/>
      <c r="X21" s="15"/>
      <c r="Y21" s="15"/>
      <c r="Z21" s="15"/>
      <c r="AA21" s="17"/>
      <c r="AB21" s="15"/>
      <c r="AC21" s="15"/>
      <c r="AD21" s="15"/>
      <c r="AE21" s="15"/>
      <c r="AF21"/>
      <c r="AG21"/>
      <c r="AH21"/>
      <c r="AI21"/>
      <c r="AJ21"/>
      <c r="AK21"/>
      <c r="AL21"/>
      <c r="AM21"/>
      <c r="AN21" s="15"/>
    </row>
    <row r="22" spans="1:40" s="15" customFormat="1" ht="15" customHeight="1">
      <c r="C22" s="18"/>
      <c r="D22" s="18"/>
      <c r="E22" s="18"/>
      <c r="F22" s="18"/>
      <c r="G22" s="163" t="s">
        <v>35</v>
      </c>
      <c r="H22" s="63">
        <v>30</v>
      </c>
      <c r="I22" s="64">
        <v>232.2</v>
      </c>
      <c r="J22" s="65">
        <f t="shared" ref="J22:R31" si="0">IF($B$7=1, SNB*(1+ECHELON)*COEFF_GRILLE/100*(1+TauxMajorationResidentielle)*$B$7,
IF(AND((1+ECHELON)*COEFF_GRILLE&lt;$I$36*(1+$J$20),$B$7=34/35),SNB*(32/35*COEFF_GRILLE*(1+ECHELON)+2/35*$I$36*(1+$J$20))/100*(1+TauxMajorationResidentielle),
IF(AND((1+ECHELON)*COEFF_GRILLE&gt;=$I$36*(1+$J$20),$B$7=34/35),SNB*(1+ECHELON)*$B$7*COEFF_GRILLE/100*(1+TauxMajorationResidentielle),
IF(AND((1+ECHELON)*COEFF_GRILLE&lt;$I$36*(1+$J$20),$B$7=33/35),SNB*(32/35*COEFF_GRILLE*(1+ECHELON)+1/35*$I$36*(1+$J$20))/100*(1+TauxMajorationResidentielle),
IF(AND((1+ECHELON)*COEFF_GRILLE&gt;=$I$36*(1+$J$20),$B$7=33/35),SNB*(1+ECHELON)*$B$7*COEFF_GRILLE/100*(1+TauxMajorationResidentielle))))))</f>
        <v>1704.724368336</v>
      </c>
      <c r="K22" s="65">
        <f t="shared" si="0"/>
        <v>1751.643387648</v>
      </c>
      <c r="L22" s="65">
        <f t="shared" si="0"/>
        <v>1798.5624069599996</v>
      </c>
      <c r="M22" s="65">
        <f t="shared" si="0"/>
        <v>1845.4814262719997</v>
      </c>
      <c r="N22" s="65">
        <f t="shared" si="0"/>
        <v>1908.0401186879999</v>
      </c>
      <c r="O22" s="65">
        <f t="shared" si="0"/>
        <v>1970.5988111039997</v>
      </c>
      <c r="P22" s="65">
        <f t="shared" si="0"/>
        <v>2033.1575035199999</v>
      </c>
      <c r="Q22" s="65">
        <f t="shared" si="0"/>
        <v>2056.6170131759995</v>
      </c>
      <c r="R22" s="65">
        <f t="shared" si="0"/>
        <v>2080.0765228320001</v>
      </c>
      <c r="S22" s="19"/>
      <c r="T22" s="20"/>
      <c r="U22" s="60">
        <v>30</v>
      </c>
      <c r="V22"/>
      <c r="W22" s="168" t="s">
        <v>36</v>
      </c>
      <c r="X22" s="88"/>
      <c r="Y22" s="89"/>
      <c r="Z22" s="90"/>
      <c r="AA22" s="22"/>
      <c r="AB22" s="10"/>
      <c r="AC22"/>
      <c r="AD22" s="10"/>
      <c r="AE22" s="23"/>
      <c r="AF22"/>
      <c r="AG22"/>
      <c r="AH22"/>
      <c r="AI22"/>
      <c r="AJ22"/>
      <c r="AK22"/>
      <c r="AL22"/>
      <c r="AM22"/>
      <c r="AN22"/>
    </row>
    <row r="23" spans="1:40" s="15" customFormat="1" ht="15" customHeight="1">
      <c r="C23" s="18"/>
      <c r="D23" s="18"/>
      <c r="E23" s="24"/>
      <c r="F23" s="24"/>
      <c r="G23" s="163"/>
      <c r="H23" s="66">
        <v>35</v>
      </c>
      <c r="I23" s="67">
        <v>236.5</v>
      </c>
      <c r="J23" s="68">
        <f t="shared" si="0"/>
        <v>1736.2933381199998</v>
      </c>
      <c r="K23" s="68">
        <f t="shared" si="0"/>
        <v>1784.0812281600001</v>
      </c>
      <c r="L23" s="68">
        <f t="shared" si="0"/>
        <v>1831.8691181999998</v>
      </c>
      <c r="M23" s="68">
        <f t="shared" si="0"/>
        <v>1879.6570082399996</v>
      </c>
      <c r="N23" s="68">
        <f t="shared" si="0"/>
        <v>1943.3741949599998</v>
      </c>
      <c r="O23" s="68">
        <f t="shared" si="0"/>
        <v>2007.0913816799998</v>
      </c>
      <c r="P23" s="68">
        <f t="shared" si="0"/>
        <v>2070.8085683999998</v>
      </c>
      <c r="Q23" s="68">
        <f t="shared" si="0"/>
        <v>2094.7025134199994</v>
      </c>
      <c r="R23" s="69">
        <f t="shared" si="0"/>
        <v>2118.5964584399999</v>
      </c>
      <c r="S23" s="41">
        <f t="shared" ref="S23:S86" si="1">+R23/R22-1</f>
        <v>1.8518518518518379E-2</v>
      </c>
      <c r="T23" s="42">
        <f t="shared" ref="T23:T86" si="2">+R23/$R$22-1</f>
        <v>1.8518518518518379E-2</v>
      </c>
      <c r="U23" s="61">
        <v>35</v>
      </c>
      <c r="V23"/>
      <c r="W23" s="169"/>
      <c r="X23" s="88"/>
      <c r="Y23" s="89"/>
      <c r="Z23" s="90"/>
      <c r="AA23" s="22"/>
      <c r="AB23" s="10"/>
      <c r="AC23"/>
      <c r="AD23" s="10"/>
      <c r="AE23"/>
      <c r="AF23"/>
      <c r="AG23"/>
      <c r="AH23"/>
      <c r="AI23"/>
      <c r="AJ23"/>
      <c r="AK23"/>
      <c r="AL23"/>
      <c r="AM23"/>
      <c r="AN23"/>
    </row>
    <row r="24" spans="1:40" s="15" customFormat="1" ht="15" customHeight="1">
      <c r="C24" s="18"/>
      <c r="D24" s="18"/>
      <c r="E24" s="24"/>
      <c r="F24" s="24"/>
      <c r="G24" s="163"/>
      <c r="H24" s="63">
        <v>40</v>
      </c>
      <c r="I24" s="64">
        <v>240.9</v>
      </c>
      <c r="J24" s="65">
        <f t="shared" si="0"/>
        <v>1768.596469992</v>
      </c>
      <c r="K24" s="65">
        <f t="shared" si="0"/>
        <v>1817.2734370559997</v>
      </c>
      <c r="L24" s="65">
        <f t="shared" si="0"/>
        <v>1865.9504041199998</v>
      </c>
      <c r="M24" s="65">
        <f t="shared" si="0"/>
        <v>1914.6273711839997</v>
      </c>
      <c r="N24" s="65">
        <f t="shared" si="0"/>
        <v>1979.5299939359998</v>
      </c>
      <c r="O24" s="65">
        <f t="shared" si="0"/>
        <v>2044.4326166880003</v>
      </c>
      <c r="P24" s="65">
        <f t="shared" si="0"/>
        <v>2109.3352394400004</v>
      </c>
      <c r="Q24" s="65">
        <f t="shared" si="0"/>
        <v>2133.6737229719997</v>
      </c>
      <c r="R24" s="70">
        <f t="shared" si="0"/>
        <v>2158.012206504</v>
      </c>
      <c r="S24" s="41">
        <f t="shared" si="1"/>
        <v>1.8604651162790864E-2</v>
      </c>
      <c r="T24" s="42">
        <f t="shared" si="2"/>
        <v>3.7467700258397851E-2</v>
      </c>
      <c r="U24" s="60">
        <v>40</v>
      </c>
      <c r="V24"/>
      <c r="W24" s="170"/>
      <c r="X24" s="141" t="s">
        <v>37</v>
      </c>
      <c r="Y24" s="91"/>
      <c r="Z24" s="88"/>
      <c r="AA24" s="22"/>
      <c r="AB24" s="10"/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s="15" customFormat="1" ht="15" customHeight="1">
      <c r="C25" s="18"/>
      <c r="D25" s="18"/>
      <c r="E25" s="24"/>
      <c r="F25" s="24"/>
      <c r="G25" s="163"/>
      <c r="H25" s="66">
        <v>45</v>
      </c>
      <c r="I25" s="67">
        <v>245.5</v>
      </c>
      <c r="J25" s="68">
        <f t="shared" si="0"/>
        <v>1802.3679260399999</v>
      </c>
      <c r="K25" s="68">
        <f t="shared" si="0"/>
        <v>1851.9743827199998</v>
      </c>
      <c r="L25" s="68">
        <f t="shared" si="0"/>
        <v>1901.5808393999996</v>
      </c>
      <c r="M25" s="68">
        <f t="shared" si="0"/>
        <v>1951.1872960799994</v>
      </c>
      <c r="N25" s="68">
        <f t="shared" si="0"/>
        <v>2017.3292383200001</v>
      </c>
      <c r="O25" s="68">
        <f t="shared" si="0"/>
        <v>2083.47118056</v>
      </c>
      <c r="P25" s="68">
        <f t="shared" si="0"/>
        <v>2149.6131227999999</v>
      </c>
      <c r="Q25" s="68">
        <f t="shared" si="0"/>
        <v>2174.4163511399997</v>
      </c>
      <c r="R25" s="69">
        <f t="shared" si="0"/>
        <v>2199.21957948</v>
      </c>
      <c r="S25" s="41">
        <f t="shared" si="1"/>
        <v>1.909506019095053E-2</v>
      </c>
      <c r="T25" s="42">
        <f t="shared" si="2"/>
        <v>5.7278208440999068E-2</v>
      </c>
      <c r="U25" s="61">
        <v>45</v>
      </c>
      <c r="V25"/>
      <c r="W25" s="170"/>
      <c r="X25" s="142"/>
      <c r="Y25" s="92"/>
      <c r="Z25" s="88"/>
      <c r="AA25" s="22"/>
      <c r="AB25"/>
      <c r="AC25"/>
      <c r="AD25"/>
      <c r="AE25" s="10"/>
      <c r="AF25"/>
      <c r="AG25"/>
      <c r="AH25"/>
      <c r="AI25"/>
      <c r="AJ25"/>
      <c r="AK25"/>
      <c r="AL25"/>
      <c r="AM25"/>
      <c r="AN25"/>
    </row>
    <row r="26" spans="1:40" ht="15" customHeight="1">
      <c r="D26" s="21"/>
      <c r="E26" s="25"/>
      <c r="F26" s="25"/>
      <c r="G26" s="163"/>
      <c r="H26" s="63">
        <v>50</v>
      </c>
      <c r="I26" s="64">
        <v>250.1</v>
      </c>
      <c r="J26" s="65">
        <f t="shared" si="0"/>
        <v>1836.1393820879998</v>
      </c>
      <c r="K26" s="65">
        <f t="shared" si="0"/>
        <v>1886.6753283839996</v>
      </c>
      <c r="L26" s="65">
        <f t="shared" si="0"/>
        <v>1937.2112746799996</v>
      </c>
      <c r="M26" s="65">
        <f t="shared" si="0"/>
        <v>1987.7472209759997</v>
      </c>
      <c r="N26" s="65">
        <f t="shared" si="0"/>
        <v>2055.1284827039999</v>
      </c>
      <c r="O26" s="65">
        <f t="shared" si="0"/>
        <v>2122.5097444319999</v>
      </c>
      <c r="P26" s="65">
        <f t="shared" si="0"/>
        <v>2189.89100616</v>
      </c>
      <c r="Q26" s="65">
        <f t="shared" si="0"/>
        <v>2215.1589793079997</v>
      </c>
      <c r="R26" s="70">
        <f t="shared" si="0"/>
        <v>2240.426952456</v>
      </c>
      <c r="S26" s="41">
        <f t="shared" si="1"/>
        <v>1.8737270875763823E-2</v>
      </c>
      <c r="T26" s="42">
        <f t="shared" si="2"/>
        <v>7.7088716623600284E-2</v>
      </c>
      <c r="U26" s="60">
        <v>50</v>
      </c>
      <c r="W26" s="170"/>
      <c r="X26" s="143"/>
      <c r="Y26" s="141" t="s">
        <v>38</v>
      </c>
      <c r="Z26" s="91"/>
      <c r="AA26" s="26"/>
      <c r="AE26" s="10"/>
    </row>
    <row r="27" spans="1:40" ht="15" customHeight="1">
      <c r="D27" s="21"/>
      <c r="G27" s="163"/>
      <c r="H27" s="66">
        <v>55</v>
      </c>
      <c r="I27" s="67">
        <v>254.7</v>
      </c>
      <c r="J27" s="68">
        <f t="shared" si="0"/>
        <v>1869.9108381359999</v>
      </c>
      <c r="K27" s="68">
        <f t="shared" si="0"/>
        <v>1921.3762740479999</v>
      </c>
      <c r="L27" s="68">
        <f t="shared" si="0"/>
        <v>1972.8417099599997</v>
      </c>
      <c r="M27" s="68">
        <f t="shared" si="0"/>
        <v>2024.3071458719996</v>
      </c>
      <c r="N27" s="68">
        <f t="shared" si="0"/>
        <v>2092.9277270879998</v>
      </c>
      <c r="O27" s="68">
        <f t="shared" si="0"/>
        <v>2161.5483083039999</v>
      </c>
      <c r="P27" s="68">
        <f t="shared" si="0"/>
        <v>2230.16888952</v>
      </c>
      <c r="Q27" s="68">
        <f t="shared" si="0"/>
        <v>2255.9016074759993</v>
      </c>
      <c r="R27" s="69">
        <f t="shared" si="0"/>
        <v>2281.6343254319995</v>
      </c>
      <c r="S27" s="41">
        <f t="shared" si="1"/>
        <v>1.8392642942822723E-2</v>
      </c>
      <c r="T27" s="42">
        <f t="shared" si="2"/>
        <v>9.6899224806201278E-2</v>
      </c>
      <c r="U27" s="61">
        <v>55</v>
      </c>
      <c r="W27" s="170"/>
      <c r="X27" s="143"/>
      <c r="Y27" s="142"/>
      <c r="Z27" s="92"/>
      <c r="AA27" s="27"/>
      <c r="AB27" s="21"/>
      <c r="AE27" s="10" t="s">
        <v>39</v>
      </c>
    </row>
    <row r="28" spans="1:40" ht="15" customHeight="1">
      <c r="D28" s="21"/>
      <c r="G28" s="163"/>
      <c r="H28" s="63">
        <v>60</v>
      </c>
      <c r="I28" s="64">
        <v>259.39999999999998</v>
      </c>
      <c r="J28" s="65">
        <f t="shared" si="0"/>
        <v>1904.4164562719998</v>
      </c>
      <c r="K28" s="65">
        <f t="shared" si="0"/>
        <v>1956.8315880959995</v>
      </c>
      <c r="L28" s="65">
        <f t="shared" si="0"/>
        <v>2009.2467199199996</v>
      </c>
      <c r="M28" s="65">
        <f t="shared" si="0"/>
        <v>2061.6618517439997</v>
      </c>
      <c r="N28" s="65">
        <f t="shared" si="0"/>
        <v>2131.548694176</v>
      </c>
      <c r="O28" s="65">
        <f t="shared" si="0"/>
        <v>2201.4355366079999</v>
      </c>
      <c r="P28" s="65">
        <f t="shared" si="0"/>
        <v>2271.3223790399998</v>
      </c>
      <c r="Q28" s="65">
        <f t="shared" si="0"/>
        <v>2297.5299449519994</v>
      </c>
      <c r="R28" s="70">
        <f t="shared" si="0"/>
        <v>2323.7375108639999</v>
      </c>
      <c r="S28" s="41">
        <f t="shared" si="1"/>
        <v>1.8453082057322545E-2</v>
      </c>
      <c r="T28" s="42">
        <f t="shared" si="2"/>
        <v>0.11714039621016359</v>
      </c>
      <c r="U28" s="60">
        <v>60</v>
      </c>
      <c r="W28" s="170"/>
      <c r="X28" s="143"/>
      <c r="Y28" s="143"/>
      <c r="Z28" s="145" t="s">
        <v>40</v>
      </c>
      <c r="AA28" s="148" t="s">
        <v>41</v>
      </c>
      <c r="AB28" s="75"/>
      <c r="AC28" s="28"/>
      <c r="AE28" s="10"/>
    </row>
    <row r="29" spans="1:40" ht="15" customHeight="1">
      <c r="D29" s="21"/>
      <c r="G29" s="163"/>
      <c r="H29" s="66">
        <v>65</v>
      </c>
      <c r="I29" s="67">
        <v>264.39999999999998</v>
      </c>
      <c r="J29" s="68">
        <f t="shared" si="0"/>
        <v>1941.1245606719999</v>
      </c>
      <c r="K29" s="68">
        <f t="shared" si="0"/>
        <v>1994.5500072959999</v>
      </c>
      <c r="L29" s="68">
        <f t="shared" si="0"/>
        <v>2047.9754539199998</v>
      </c>
      <c r="M29" s="68">
        <f t="shared" si="0"/>
        <v>2101.4009005439993</v>
      </c>
      <c r="N29" s="68">
        <f t="shared" si="0"/>
        <v>2172.6348293759997</v>
      </c>
      <c r="O29" s="68">
        <f t="shared" si="0"/>
        <v>2243.8687582079997</v>
      </c>
      <c r="P29" s="68">
        <f t="shared" si="0"/>
        <v>2315.1026870400001</v>
      </c>
      <c r="Q29" s="68">
        <f t="shared" si="0"/>
        <v>2341.8154103519996</v>
      </c>
      <c r="R29" s="69">
        <f t="shared" si="0"/>
        <v>2368.5281336639996</v>
      </c>
      <c r="S29" s="41">
        <f t="shared" si="1"/>
        <v>1.9275250578257408E-2</v>
      </c>
      <c r="T29" s="42">
        <f t="shared" si="2"/>
        <v>0.13867355727820807</v>
      </c>
      <c r="U29" s="61">
        <v>65</v>
      </c>
      <c r="W29" s="170"/>
      <c r="X29" s="143"/>
      <c r="Y29" s="143"/>
      <c r="Z29" s="146"/>
      <c r="AA29" s="149"/>
      <c r="AB29" s="75"/>
      <c r="AC29" s="28"/>
      <c r="AD29" s="29"/>
      <c r="AE29" s="29"/>
      <c r="AF29" s="29"/>
      <c r="AG29" s="29"/>
      <c r="AK29" s="29"/>
      <c r="AL29" s="29"/>
      <c r="AM29" s="30"/>
    </row>
    <row r="30" spans="1:40" ht="15" customHeight="1">
      <c r="D30" s="21"/>
      <c r="G30" s="163"/>
      <c r="H30" s="63">
        <v>70</v>
      </c>
      <c r="I30" s="64">
        <v>269.7</v>
      </c>
      <c r="J30" s="65">
        <f t="shared" si="0"/>
        <v>1980.0351513359994</v>
      </c>
      <c r="K30" s="65">
        <f t="shared" si="0"/>
        <v>2034.5315316479998</v>
      </c>
      <c r="L30" s="65">
        <f t="shared" si="0"/>
        <v>2089.02791196</v>
      </c>
      <c r="M30" s="65">
        <f t="shared" si="0"/>
        <v>2143.5242922719995</v>
      </c>
      <c r="N30" s="65">
        <f t="shared" si="0"/>
        <v>2216.1861326879998</v>
      </c>
      <c r="O30" s="65">
        <f t="shared" si="0"/>
        <v>2288.8479731039997</v>
      </c>
      <c r="P30" s="65">
        <f t="shared" si="0"/>
        <v>2361.5098135199996</v>
      </c>
      <c r="Q30" s="65">
        <f t="shared" si="0"/>
        <v>2388.7580036759991</v>
      </c>
      <c r="R30" s="70">
        <f t="shared" si="0"/>
        <v>2416.0061938319996</v>
      </c>
      <c r="S30" s="41">
        <f t="shared" si="1"/>
        <v>2.0045385779122515E-2</v>
      </c>
      <c r="T30" s="42">
        <f t="shared" si="2"/>
        <v>0.16149870801033561</v>
      </c>
      <c r="U30" s="60">
        <v>70</v>
      </c>
      <c r="W30" s="170"/>
      <c r="X30" s="143"/>
      <c r="Y30" s="143"/>
      <c r="Z30" s="146"/>
      <c r="AA30" s="149"/>
      <c r="AB30" s="75"/>
      <c r="AC30" s="28"/>
      <c r="AD30" s="29"/>
      <c r="AE30" s="29"/>
      <c r="AF30" s="29"/>
      <c r="AG30" s="29"/>
      <c r="AK30" s="31"/>
      <c r="AL30" s="29"/>
      <c r="AM30" s="30"/>
    </row>
    <row r="31" spans="1:40" ht="15" customHeight="1">
      <c r="D31" s="21"/>
      <c r="G31" s="163"/>
      <c r="H31" s="66">
        <v>75</v>
      </c>
      <c r="I31" s="67">
        <v>274.60000000000002</v>
      </c>
      <c r="J31" s="68">
        <f t="shared" si="0"/>
        <v>2016.0090936479999</v>
      </c>
      <c r="K31" s="68">
        <f t="shared" si="0"/>
        <v>2071.4955824640001</v>
      </c>
      <c r="L31" s="68">
        <f t="shared" si="0"/>
        <v>2126.9820712799997</v>
      </c>
      <c r="M31" s="68">
        <f t="shared" si="0"/>
        <v>2182.4685600959997</v>
      </c>
      <c r="N31" s="68">
        <f t="shared" si="0"/>
        <v>2256.450545184</v>
      </c>
      <c r="O31" s="68">
        <f t="shared" si="0"/>
        <v>2330.4325302719999</v>
      </c>
      <c r="P31" s="68">
        <f t="shared" si="0"/>
        <v>2404.4145153600002</v>
      </c>
      <c r="Q31" s="68">
        <f t="shared" si="0"/>
        <v>2432.1577597679998</v>
      </c>
      <c r="R31" s="69">
        <f t="shared" si="0"/>
        <v>2459.9010041760002</v>
      </c>
      <c r="S31" s="41">
        <f t="shared" si="1"/>
        <v>1.8168335187245477E-2</v>
      </c>
      <c r="T31" s="42">
        <f t="shared" si="2"/>
        <v>0.18260120585701989</v>
      </c>
      <c r="U31" s="61">
        <v>75</v>
      </c>
      <c r="W31" s="170"/>
      <c r="X31" s="143"/>
      <c r="Y31" s="143"/>
      <c r="Z31" s="146"/>
      <c r="AA31" s="149"/>
      <c r="AB31" s="75"/>
      <c r="AC31" s="28"/>
      <c r="AD31" s="29"/>
      <c r="AE31" s="29"/>
      <c r="AF31" s="29"/>
      <c r="AG31" s="29"/>
      <c r="AH31" s="29"/>
      <c r="AI31" s="29"/>
      <c r="AJ31" s="29"/>
      <c r="AK31" s="29"/>
      <c r="AL31" s="29"/>
      <c r="AM31" s="30"/>
    </row>
    <row r="32" spans="1:40" ht="15" customHeight="1">
      <c r="D32" s="21"/>
      <c r="G32" s="163"/>
      <c r="H32" s="63">
        <v>80</v>
      </c>
      <c r="I32" s="64">
        <v>279.3</v>
      </c>
      <c r="J32" s="65">
        <f t="shared" ref="J32:R41" si="3">IF($B$7=1, SNB*(1+ECHELON)*COEFF_GRILLE/100*(1+TauxMajorationResidentielle)*$B$7,
IF(AND((1+ECHELON)*COEFF_GRILLE&lt;$I$36*(1+$J$20),$B$7=34/35),SNB*(32/35*COEFF_GRILLE*(1+ECHELON)+2/35*$I$36*(1+$J$20))/100*(1+TauxMajorationResidentielle),
IF(AND((1+ECHELON)*COEFF_GRILLE&gt;=$I$36*(1+$J$20),$B$7=34/35),SNB*(1+ECHELON)*$B$7*COEFF_GRILLE/100*(1+TauxMajorationResidentielle),
IF(AND((1+ECHELON)*COEFF_GRILLE&lt;$I$36*(1+$J$20),$B$7=33/35),SNB*(32/35*COEFF_GRILLE*(1+ECHELON)+1/35*$I$36*(1+$J$20))/100*(1+TauxMajorationResidentielle),
IF(AND((1+ECHELON)*COEFF_GRILLE&gt;=$I$36*(1+$J$20),$B$7=33/35),SNB*(1+ECHELON)*$B$7*COEFF_GRILLE/100*(1+TauxMajorationResidentielle))))))</f>
        <v>2050.5147117839997</v>
      </c>
      <c r="K32" s="65">
        <f t="shared" si="3"/>
        <v>2106.9508965119999</v>
      </c>
      <c r="L32" s="65">
        <f t="shared" si="3"/>
        <v>2163.3870812399996</v>
      </c>
      <c r="M32" s="65">
        <f t="shared" si="3"/>
        <v>2219.8232659679998</v>
      </c>
      <c r="N32" s="65">
        <f t="shared" si="3"/>
        <v>2295.0715122719998</v>
      </c>
      <c r="O32" s="65">
        <f t="shared" si="3"/>
        <v>2370.3197585759999</v>
      </c>
      <c r="P32" s="65">
        <f t="shared" si="3"/>
        <v>2445.56800488</v>
      </c>
      <c r="Q32" s="65">
        <f t="shared" si="3"/>
        <v>2473.7860972439998</v>
      </c>
      <c r="R32" s="70">
        <f t="shared" si="3"/>
        <v>2502.0041896080002</v>
      </c>
      <c r="S32" s="41">
        <f t="shared" si="1"/>
        <v>1.711580480699193E-2</v>
      </c>
      <c r="T32" s="42">
        <f t="shared" si="2"/>
        <v>0.20284237726098198</v>
      </c>
      <c r="U32" s="60">
        <v>80</v>
      </c>
      <c r="W32" s="170"/>
      <c r="X32" s="143"/>
      <c r="Y32" s="143"/>
      <c r="Z32" s="146"/>
      <c r="AA32" s="150"/>
      <c r="AB32" s="152" t="s">
        <v>42</v>
      </c>
      <c r="AC32" s="32"/>
      <c r="AD32" s="29"/>
      <c r="AE32" s="29"/>
      <c r="AF32" s="29"/>
      <c r="AG32" s="29"/>
      <c r="AH32" s="29"/>
      <c r="AI32" s="29"/>
      <c r="AJ32" s="29"/>
      <c r="AK32" s="29"/>
      <c r="AL32" s="29"/>
      <c r="AM32" s="30"/>
    </row>
    <row r="33" spans="4:39" ht="15" customHeight="1">
      <c r="D33" s="21"/>
      <c r="G33" s="163"/>
      <c r="H33" s="66">
        <v>85</v>
      </c>
      <c r="I33" s="67">
        <v>285.5</v>
      </c>
      <c r="J33" s="68">
        <f t="shared" si="3"/>
        <v>2096.0327612400001</v>
      </c>
      <c r="K33" s="68">
        <f t="shared" si="3"/>
        <v>2153.7217363199998</v>
      </c>
      <c r="L33" s="68">
        <f t="shared" si="3"/>
        <v>2211.4107113999994</v>
      </c>
      <c r="M33" s="68">
        <f t="shared" si="3"/>
        <v>2269.0996864799999</v>
      </c>
      <c r="N33" s="68">
        <f t="shared" si="3"/>
        <v>2346.0183199199996</v>
      </c>
      <c r="O33" s="68">
        <f t="shared" si="3"/>
        <v>2422.9369533599997</v>
      </c>
      <c r="P33" s="68">
        <f t="shared" si="3"/>
        <v>2499.8555868000003</v>
      </c>
      <c r="Q33" s="68">
        <f t="shared" si="3"/>
        <v>2528.7000743399999</v>
      </c>
      <c r="R33" s="69">
        <f t="shared" si="3"/>
        <v>2557.5445618799999</v>
      </c>
      <c r="S33" s="41">
        <f t="shared" si="1"/>
        <v>2.2198353025420614E-2</v>
      </c>
      <c r="T33" s="42">
        <f t="shared" si="2"/>
        <v>0.22954349698535736</v>
      </c>
      <c r="U33" s="61">
        <v>85</v>
      </c>
      <c r="W33" s="170"/>
      <c r="X33" s="143"/>
      <c r="Y33" s="143"/>
      <c r="Z33" s="146"/>
      <c r="AA33" s="150"/>
      <c r="AB33" s="153"/>
      <c r="AC33" s="32"/>
      <c r="AD33" s="29"/>
      <c r="AE33" s="29"/>
      <c r="AF33" s="29"/>
      <c r="AG33" s="29"/>
      <c r="AH33" s="29"/>
      <c r="AI33" s="29"/>
      <c r="AJ33" s="29"/>
      <c r="AK33" s="29"/>
      <c r="AL33" s="29"/>
      <c r="AM33" s="30"/>
    </row>
    <row r="34" spans="4:39" ht="15" customHeight="1">
      <c r="D34" s="21"/>
      <c r="G34" s="163"/>
      <c r="H34" s="63">
        <v>90</v>
      </c>
      <c r="I34" s="64">
        <v>291.7</v>
      </c>
      <c r="J34" s="65">
        <f t="shared" si="3"/>
        <v>2141.5508106960001</v>
      </c>
      <c r="K34" s="65">
        <f t="shared" si="3"/>
        <v>2200.4925761279997</v>
      </c>
      <c r="L34" s="65">
        <f t="shared" si="3"/>
        <v>2259.4343415599997</v>
      </c>
      <c r="M34" s="65">
        <f t="shared" si="3"/>
        <v>2318.3761069919997</v>
      </c>
      <c r="N34" s="65">
        <f t="shared" si="3"/>
        <v>2396.9651275679998</v>
      </c>
      <c r="O34" s="65">
        <f t="shared" si="3"/>
        <v>2475.5541481439996</v>
      </c>
      <c r="P34" s="65">
        <f t="shared" si="3"/>
        <v>2554.1431687199997</v>
      </c>
      <c r="Q34" s="65">
        <f t="shared" si="3"/>
        <v>2583.6140514359995</v>
      </c>
      <c r="R34" s="70">
        <f t="shared" si="3"/>
        <v>2613.0849341519997</v>
      </c>
      <c r="S34" s="41">
        <f t="shared" si="1"/>
        <v>2.1716287215411523E-2</v>
      </c>
      <c r="T34" s="42">
        <f t="shared" si="2"/>
        <v>0.25624461670973275</v>
      </c>
      <c r="U34" s="60">
        <v>90</v>
      </c>
      <c r="W34" s="170"/>
      <c r="X34" s="143"/>
      <c r="Y34" s="143"/>
      <c r="Z34" s="146"/>
      <c r="AA34" s="150"/>
      <c r="AB34" s="153"/>
      <c r="AC34" s="33"/>
      <c r="AD34" s="29"/>
      <c r="AE34" s="29"/>
      <c r="AF34" s="29"/>
      <c r="AG34" s="29"/>
      <c r="AH34" s="29"/>
      <c r="AI34" s="29"/>
      <c r="AJ34" s="29"/>
      <c r="AK34" s="29"/>
      <c r="AL34" s="29"/>
      <c r="AM34" s="30"/>
    </row>
    <row r="35" spans="4:39" ht="15" customHeight="1">
      <c r="D35" s="21"/>
      <c r="G35" s="163"/>
      <c r="H35" s="66">
        <v>95</v>
      </c>
      <c r="I35" s="67">
        <v>297.89999999999998</v>
      </c>
      <c r="J35" s="68">
        <f t="shared" si="3"/>
        <v>2187.0688601519996</v>
      </c>
      <c r="K35" s="68">
        <f t="shared" si="3"/>
        <v>2247.2634159359995</v>
      </c>
      <c r="L35" s="68">
        <f t="shared" si="3"/>
        <v>2307.4579717199995</v>
      </c>
      <c r="M35" s="68">
        <f t="shared" si="3"/>
        <v>2367.6525275039994</v>
      </c>
      <c r="N35" s="68">
        <f t="shared" si="3"/>
        <v>2447.9119352159996</v>
      </c>
      <c r="O35" s="68">
        <f t="shared" si="3"/>
        <v>2528.1713429279998</v>
      </c>
      <c r="P35" s="68">
        <f t="shared" si="3"/>
        <v>2608.43075064</v>
      </c>
      <c r="Q35" s="68">
        <f t="shared" si="3"/>
        <v>2638.5280285319991</v>
      </c>
      <c r="R35" s="69">
        <f t="shared" si="3"/>
        <v>2668.625306424</v>
      </c>
      <c r="S35" s="41">
        <f t="shared" si="1"/>
        <v>2.1254713747000498E-2</v>
      </c>
      <c r="T35" s="42">
        <f t="shared" si="2"/>
        <v>0.28294573643410836</v>
      </c>
      <c r="U35" s="61">
        <v>95</v>
      </c>
      <c r="W35" s="170"/>
      <c r="X35" s="143"/>
      <c r="Y35" s="143"/>
      <c r="Z35" s="146"/>
      <c r="AA35" s="150"/>
      <c r="AB35" s="153"/>
      <c r="AC35" s="34"/>
      <c r="AD35" s="29"/>
      <c r="AE35" s="29"/>
      <c r="AF35" s="29"/>
      <c r="AG35" s="29"/>
      <c r="AH35" s="29"/>
      <c r="AI35" s="29"/>
      <c r="AJ35" s="29"/>
      <c r="AK35" s="29"/>
      <c r="AL35" s="29"/>
      <c r="AM35" s="30"/>
    </row>
    <row r="36" spans="4:39" ht="15" customHeight="1">
      <c r="D36" s="21"/>
      <c r="G36" s="163"/>
      <c r="H36" s="63">
        <v>100</v>
      </c>
      <c r="I36" s="64">
        <v>304.3</v>
      </c>
      <c r="J36" s="65">
        <f t="shared" si="3"/>
        <v>2234.0552337839999</v>
      </c>
      <c r="K36" s="65">
        <f t="shared" si="3"/>
        <v>2295.5429925119997</v>
      </c>
      <c r="L36" s="65">
        <f t="shared" si="3"/>
        <v>2357.03075124</v>
      </c>
      <c r="M36" s="65">
        <f t="shared" si="3"/>
        <v>2418.5185099679993</v>
      </c>
      <c r="N36" s="65">
        <f t="shared" si="3"/>
        <v>2500.5021882719998</v>
      </c>
      <c r="O36" s="65">
        <f t="shared" si="3"/>
        <v>2582.4858665759998</v>
      </c>
      <c r="P36" s="65">
        <f t="shared" si="3"/>
        <v>2664.4695448799998</v>
      </c>
      <c r="Q36" s="65">
        <f t="shared" si="3"/>
        <v>2695.2134242439997</v>
      </c>
      <c r="R36" s="70">
        <f t="shared" si="3"/>
        <v>2725.9573036080001</v>
      </c>
      <c r="S36" s="41">
        <f t="shared" si="1"/>
        <v>2.1483719368915688E-2</v>
      </c>
      <c r="T36" s="42">
        <f t="shared" si="2"/>
        <v>0.31050818260120572</v>
      </c>
      <c r="U36" s="60">
        <v>100</v>
      </c>
      <c r="W36" s="170"/>
      <c r="X36" s="143"/>
      <c r="Y36" s="143"/>
      <c r="Z36" s="146"/>
      <c r="AA36" s="150"/>
      <c r="AB36" s="153"/>
      <c r="AC36" s="156" t="s">
        <v>43</v>
      </c>
      <c r="AD36" s="29"/>
      <c r="AE36" s="35"/>
      <c r="AF36" s="29"/>
      <c r="AG36" s="29"/>
      <c r="AH36" s="29"/>
      <c r="AI36" s="29"/>
      <c r="AJ36" s="29"/>
      <c r="AK36" s="29"/>
      <c r="AL36" s="29"/>
      <c r="AM36" s="30"/>
    </row>
    <row r="37" spans="4:39" ht="15" customHeight="1">
      <c r="D37" s="21"/>
      <c r="G37" s="163"/>
      <c r="H37" s="66">
        <v>105</v>
      </c>
      <c r="I37" s="67">
        <v>311.10000000000002</v>
      </c>
      <c r="J37" s="68">
        <f t="shared" si="3"/>
        <v>2283.9782557680001</v>
      </c>
      <c r="K37" s="68">
        <f t="shared" si="3"/>
        <v>2346.840042624</v>
      </c>
      <c r="L37" s="68">
        <f t="shared" si="3"/>
        <v>2409.7018294799996</v>
      </c>
      <c r="M37" s="68">
        <f t="shared" si="3"/>
        <v>2472.5636163359995</v>
      </c>
      <c r="N37" s="68">
        <f t="shared" si="3"/>
        <v>2556.3793321439998</v>
      </c>
      <c r="O37" s="68">
        <f t="shared" si="3"/>
        <v>2640.1950479520001</v>
      </c>
      <c r="P37" s="68">
        <f t="shared" si="3"/>
        <v>2724.0107637600004</v>
      </c>
      <c r="Q37" s="68">
        <f t="shared" si="3"/>
        <v>2755.4416571880001</v>
      </c>
      <c r="R37" s="69">
        <f t="shared" si="3"/>
        <v>2786.8725506160004</v>
      </c>
      <c r="S37" s="41">
        <f t="shared" si="1"/>
        <v>2.2346368715083997E-2</v>
      </c>
      <c r="T37" s="42">
        <f t="shared" si="2"/>
        <v>0.33979328165374678</v>
      </c>
      <c r="U37" s="61">
        <v>105</v>
      </c>
      <c r="W37" s="170"/>
      <c r="X37" s="143"/>
      <c r="Y37" s="143"/>
      <c r="Z37" s="146"/>
      <c r="AA37" s="150"/>
      <c r="AB37" s="154"/>
      <c r="AC37" s="157"/>
      <c r="AD37" s="29"/>
      <c r="AE37" s="35"/>
      <c r="AF37" s="29"/>
      <c r="AG37" s="29"/>
      <c r="AH37" s="29"/>
      <c r="AI37" s="29"/>
      <c r="AJ37" s="29"/>
      <c r="AK37" s="29"/>
      <c r="AL37" s="29"/>
      <c r="AM37" s="30"/>
    </row>
    <row r="38" spans="4:39" ht="15" customHeight="1">
      <c r="D38" s="21"/>
      <c r="G38" s="163"/>
      <c r="H38" s="63">
        <v>110</v>
      </c>
      <c r="I38" s="64">
        <v>318.10000000000002</v>
      </c>
      <c r="J38" s="65">
        <f t="shared" si="3"/>
        <v>2335.3696019280001</v>
      </c>
      <c r="K38" s="65">
        <f t="shared" si="3"/>
        <v>2399.6458295040002</v>
      </c>
      <c r="L38" s="65">
        <f t="shared" si="3"/>
        <v>2463.9220570799998</v>
      </c>
      <c r="M38" s="65">
        <f t="shared" si="3"/>
        <v>2528.1982846559999</v>
      </c>
      <c r="N38" s="65">
        <f t="shared" si="3"/>
        <v>2613.8999214240002</v>
      </c>
      <c r="O38" s="65">
        <f t="shared" si="3"/>
        <v>2699.6015581920005</v>
      </c>
      <c r="P38" s="65">
        <f t="shared" si="3"/>
        <v>2785.3031949599999</v>
      </c>
      <c r="Q38" s="65">
        <f t="shared" si="3"/>
        <v>2817.4413087479998</v>
      </c>
      <c r="R38" s="70">
        <f t="shared" si="3"/>
        <v>2849.579422536</v>
      </c>
      <c r="S38" s="41">
        <f t="shared" si="1"/>
        <v>2.2500803600128405E-2</v>
      </c>
      <c r="T38" s="42">
        <f t="shared" si="2"/>
        <v>0.36993970714900937</v>
      </c>
      <c r="U38" s="60">
        <v>110</v>
      </c>
      <c r="W38" s="170"/>
      <c r="X38" s="143"/>
      <c r="Y38" s="143"/>
      <c r="Z38" s="146"/>
      <c r="AA38" s="150"/>
      <c r="AB38" s="154"/>
      <c r="AC38" s="157"/>
      <c r="AD38" s="29"/>
      <c r="AE38" s="35"/>
      <c r="AF38" s="29"/>
      <c r="AG38" s="29"/>
      <c r="AH38" s="29"/>
      <c r="AI38" s="29"/>
      <c r="AJ38" s="29"/>
      <c r="AK38" s="29"/>
      <c r="AL38" s="29"/>
      <c r="AM38" s="30"/>
    </row>
    <row r="39" spans="4:39" ht="15" customHeight="1">
      <c r="D39" s="21"/>
      <c r="G39" s="163"/>
      <c r="H39" s="66">
        <v>115</v>
      </c>
      <c r="I39" s="67">
        <v>325.7</v>
      </c>
      <c r="J39" s="68">
        <f t="shared" si="3"/>
        <v>2391.1659206159998</v>
      </c>
      <c r="K39" s="68">
        <f t="shared" si="3"/>
        <v>2456.9778266879998</v>
      </c>
      <c r="L39" s="68">
        <f t="shared" si="3"/>
        <v>2522.7897327599994</v>
      </c>
      <c r="M39" s="68">
        <f t="shared" si="3"/>
        <v>2588.6016388319995</v>
      </c>
      <c r="N39" s="68">
        <f t="shared" si="3"/>
        <v>2676.3508469279996</v>
      </c>
      <c r="O39" s="68">
        <f t="shared" si="3"/>
        <v>2764.1000550240001</v>
      </c>
      <c r="P39" s="68">
        <f t="shared" si="3"/>
        <v>2851.8492631200002</v>
      </c>
      <c r="Q39" s="68">
        <f t="shared" si="3"/>
        <v>2884.7552161559997</v>
      </c>
      <c r="R39" s="69">
        <f t="shared" si="3"/>
        <v>2917.6611691920002</v>
      </c>
      <c r="S39" s="41">
        <f t="shared" si="1"/>
        <v>2.3891857906318759E-2</v>
      </c>
      <c r="T39" s="42">
        <f t="shared" si="2"/>
        <v>0.40267011197243763</v>
      </c>
      <c r="U39" s="61">
        <v>115</v>
      </c>
      <c r="W39" s="170"/>
      <c r="X39" s="143"/>
      <c r="Y39" s="143"/>
      <c r="Z39" s="146"/>
      <c r="AA39" s="150"/>
      <c r="AB39" s="154"/>
      <c r="AC39" s="157"/>
      <c r="AD39" s="36"/>
      <c r="AE39" s="35"/>
      <c r="AF39" s="29"/>
      <c r="AG39" s="29"/>
      <c r="AH39" s="29"/>
      <c r="AI39" s="29"/>
      <c r="AJ39" s="29"/>
      <c r="AK39" s="29"/>
      <c r="AL39" s="29"/>
      <c r="AM39" s="30"/>
    </row>
    <row r="40" spans="4:39" ht="15" customHeight="1">
      <c r="D40" s="21"/>
      <c r="G40" s="163"/>
      <c r="H40" s="63">
        <v>120</v>
      </c>
      <c r="I40" s="64">
        <v>334.4</v>
      </c>
      <c r="J40" s="65">
        <f t="shared" si="3"/>
        <v>2455.0380222719996</v>
      </c>
      <c r="K40" s="65">
        <f t="shared" si="3"/>
        <v>2522.6078760959995</v>
      </c>
      <c r="L40" s="65">
        <f t="shared" si="3"/>
        <v>2590.1777299199994</v>
      </c>
      <c r="M40" s="65">
        <f t="shared" si="3"/>
        <v>2657.7475837439993</v>
      </c>
      <c r="N40" s="65">
        <f t="shared" si="3"/>
        <v>2747.8407221759994</v>
      </c>
      <c r="O40" s="65">
        <f t="shared" si="3"/>
        <v>2837.9338606079996</v>
      </c>
      <c r="P40" s="65">
        <f t="shared" si="3"/>
        <v>2928.0269990400002</v>
      </c>
      <c r="Q40" s="65">
        <f t="shared" si="3"/>
        <v>2961.811925951999</v>
      </c>
      <c r="R40" s="70">
        <f t="shared" si="3"/>
        <v>2995.5968528639996</v>
      </c>
      <c r="S40" s="41">
        <f t="shared" si="1"/>
        <v>2.6711697881485863E-2</v>
      </c>
      <c r="T40" s="42">
        <f t="shared" si="2"/>
        <v>0.44013781223083526</v>
      </c>
      <c r="U40" s="60">
        <v>120</v>
      </c>
      <c r="W40" s="170"/>
      <c r="X40" s="143"/>
      <c r="Y40" s="143"/>
      <c r="Z40" s="146"/>
      <c r="AA40" s="150"/>
      <c r="AB40" s="154"/>
      <c r="AC40" s="157"/>
      <c r="AD40" s="134" t="s">
        <v>44</v>
      </c>
      <c r="AE40" s="33"/>
      <c r="AF40" s="35"/>
      <c r="AG40" s="29"/>
      <c r="AH40" s="29"/>
      <c r="AI40" s="29"/>
      <c r="AJ40" s="29"/>
      <c r="AK40" s="29"/>
      <c r="AL40" s="29"/>
      <c r="AM40" s="30"/>
    </row>
    <row r="41" spans="4:39" ht="15" customHeight="1">
      <c r="D41" s="21"/>
      <c r="G41" s="163"/>
      <c r="H41" s="66">
        <v>125</v>
      </c>
      <c r="I41" s="67">
        <v>342.5</v>
      </c>
      <c r="J41" s="68">
        <f t="shared" si="3"/>
        <v>2514.5051514000002</v>
      </c>
      <c r="K41" s="68">
        <f t="shared" si="3"/>
        <v>2583.7117152000001</v>
      </c>
      <c r="L41" s="68">
        <f t="shared" si="3"/>
        <v>2652.9182789999995</v>
      </c>
      <c r="M41" s="68">
        <f t="shared" si="3"/>
        <v>2722.1248427999994</v>
      </c>
      <c r="N41" s="68">
        <f t="shared" si="3"/>
        <v>2814.4002611999995</v>
      </c>
      <c r="O41" s="68">
        <f t="shared" si="3"/>
        <v>2906.6756795999995</v>
      </c>
      <c r="P41" s="68">
        <f t="shared" si="3"/>
        <v>2998.9510980000005</v>
      </c>
      <c r="Q41" s="68">
        <f t="shared" si="3"/>
        <v>3033.5543798999997</v>
      </c>
      <c r="R41" s="69">
        <f t="shared" si="3"/>
        <v>3068.1576617999999</v>
      </c>
      <c r="S41" s="41">
        <f t="shared" si="1"/>
        <v>2.4222488038277534E-2</v>
      </c>
      <c r="T41" s="42">
        <f t="shared" si="2"/>
        <v>0.47502153316106788</v>
      </c>
      <c r="U41" s="61">
        <v>125</v>
      </c>
      <c r="W41" s="170"/>
      <c r="X41" s="143"/>
      <c r="Y41" s="143"/>
      <c r="Z41" s="146"/>
      <c r="AA41" s="150"/>
      <c r="AB41" s="154"/>
      <c r="AC41" s="157"/>
      <c r="AD41" s="135"/>
      <c r="AE41" s="33"/>
      <c r="AF41" s="35"/>
      <c r="AG41" s="29"/>
      <c r="AH41" s="29"/>
      <c r="AI41" s="29"/>
      <c r="AJ41" s="29"/>
      <c r="AK41" s="29"/>
      <c r="AL41" s="29"/>
      <c r="AM41" s="30"/>
    </row>
    <row r="42" spans="4:39" ht="15" customHeight="1">
      <c r="D42" s="21"/>
      <c r="G42" s="163"/>
      <c r="H42" s="63">
        <v>130</v>
      </c>
      <c r="I42" s="64">
        <v>350.6</v>
      </c>
      <c r="J42" s="65">
        <f t="shared" ref="J42:R51" si="4">IF($B$7=1, SNB*(1+ECHELON)*COEFF_GRILLE/100*(1+TauxMajorationResidentielle)*$B$7,
IF(AND((1+ECHELON)*COEFF_GRILLE&lt;$I$36*(1+$J$20),$B$7=34/35),SNB*(32/35*COEFF_GRILLE*(1+ECHELON)+2/35*$I$36*(1+$J$20))/100*(1+TauxMajorationResidentielle),
IF(AND((1+ECHELON)*COEFF_GRILLE&gt;=$I$36*(1+$J$20),$B$7=34/35),SNB*(1+ECHELON)*$B$7*COEFF_GRILLE/100*(1+TauxMajorationResidentielle),
IF(AND((1+ECHELON)*COEFF_GRILLE&lt;$I$36*(1+$J$20),$B$7=33/35),SNB*(32/35*COEFF_GRILLE*(1+ECHELON)+1/35*$I$36*(1+$J$20))/100*(1+TauxMajorationResidentielle),
IF(AND((1+ECHELON)*COEFF_GRILLE&gt;=$I$36*(1+$J$20),$B$7=33/35),SNB*(1+ECHELON)*$B$7*COEFF_GRILLE/100*(1+TauxMajorationResidentielle))))))</f>
        <v>2573.9722805279998</v>
      </c>
      <c r="K42" s="65">
        <f t="shared" si="4"/>
        <v>2644.8155543040002</v>
      </c>
      <c r="L42" s="65">
        <f t="shared" si="4"/>
        <v>2715.6588280800001</v>
      </c>
      <c r="M42" s="65">
        <f t="shared" si="4"/>
        <v>2786.5021018559996</v>
      </c>
      <c r="N42" s="65">
        <f t="shared" si="4"/>
        <v>2880.959800224</v>
      </c>
      <c r="O42" s="65">
        <f t="shared" si="4"/>
        <v>2975.4174985920004</v>
      </c>
      <c r="P42" s="65">
        <f t="shared" si="4"/>
        <v>3069.8751969600003</v>
      </c>
      <c r="Q42" s="65">
        <f t="shared" si="4"/>
        <v>3105.2968338479996</v>
      </c>
      <c r="R42" s="70">
        <f t="shared" si="4"/>
        <v>3140.7184707360002</v>
      </c>
      <c r="S42" s="41">
        <f t="shared" si="1"/>
        <v>2.364963503649653E-2</v>
      </c>
      <c r="T42" s="42">
        <f t="shared" si="2"/>
        <v>0.5099052540913005</v>
      </c>
      <c r="U42" s="60">
        <v>130</v>
      </c>
      <c r="W42" s="170"/>
      <c r="X42" s="143"/>
      <c r="Y42" s="143"/>
      <c r="Z42" s="146"/>
      <c r="AA42" s="150"/>
      <c r="AB42" s="154"/>
      <c r="AC42" s="157"/>
      <c r="AD42" s="135"/>
      <c r="AE42" s="33"/>
      <c r="AF42" s="35"/>
      <c r="AG42" s="29"/>
      <c r="AH42" s="29"/>
      <c r="AI42" s="29"/>
      <c r="AJ42" s="29"/>
      <c r="AK42" s="29"/>
      <c r="AL42" s="29"/>
      <c r="AM42" s="30"/>
    </row>
    <row r="43" spans="4:39" ht="15" customHeight="1">
      <c r="D43" s="21"/>
      <c r="G43" s="163"/>
      <c r="H43" s="66">
        <v>135</v>
      </c>
      <c r="I43" s="67">
        <v>359</v>
      </c>
      <c r="J43" s="68">
        <f t="shared" si="4"/>
        <v>2635.6418959199996</v>
      </c>
      <c r="K43" s="68">
        <f t="shared" si="4"/>
        <v>2708.1824985599997</v>
      </c>
      <c r="L43" s="68">
        <f t="shared" si="4"/>
        <v>2780.7231012000002</v>
      </c>
      <c r="M43" s="68">
        <f t="shared" si="4"/>
        <v>2853.2637038399994</v>
      </c>
      <c r="N43" s="68">
        <f t="shared" si="4"/>
        <v>2949.9845073599995</v>
      </c>
      <c r="O43" s="68">
        <f t="shared" si="4"/>
        <v>3046.7053108799996</v>
      </c>
      <c r="P43" s="68">
        <f t="shared" si="4"/>
        <v>3143.4261144000002</v>
      </c>
      <c r="Q43" s="68">
        <f t="shared" si="4"/>
        <v>3179.6964157199995</v>
      </c>
      <c r="R43" s="69">
        <f t="shared" si="4"/>
        <v>3215.9667170399998</v>
      </c>
      <c r="S43" s="41">
        <f t="shared" si="1"/>
        <v>2.3958927552766518E-2</v>
      </c>
      <c r="T43" s="42">
        <f t="shared" si="2"/>
        <v>0.54608096468561573</v>
      </c>
      <c r="U43" s="61">
        <v>135</v>
      </c>
      <c r="W43" s="170"/>
      <c r="X43" s="143"/>
      <c r="Y43" s="143"/>
      <c r="Z43" s="146"/>
      <c r="AA43" s="150"/>
      <c r="AB43" s="154"/>
      <c r="AC43" s="157"/>
      <c r="AD43" s="135"/>
      <c r="AE43" s="34"/>
      <c r="AF43" s="35"/>
      <c r="AG43" s="29"/>
      <c r="AH43" s="29"/>
      <c r="AI43" s="29"/>
      <c r="AJ43" s="29"/>
      <c r="AK43" s="29"/>
      <c r="AL43" s="29"/>
      <c r="AM43" s="30"/>
    </row>
    <row r="44" spans="4:39" ht="15" customHeight="1">
      <c r="D44" s="21"/>
      <c r="G44" s="163"/>
      <c r="H44" s="63">
        <v>140</v>
      </c>
      <c r="I44" s="64">
        <v>367.6</v>
      </c>
      <c r="J44" s="65">
        <f t="shared" si="4"/>
        <v>2698.7798354880001</v>
      </c>
      <c r="K44" s="65">
        <f t="shared" si="4"/>
        <v>2773.0581795839998</v>
      </c>
      <c r="L44" s="65">
        <f t="shared" si="4"/>
        <v>2847.3365236799996</v>
      </c>
      <c r="M44" s="65">
        <f t="shared" si="4"/>
        <v>2921.6148677759998</v>
      </c>
      <c r="N44" s="65">
        <f t="shared" si="4"/>
        <v>3020.6526599039998</v>
      </c>
      <c r="O44" s="65">
        <f t="shared" si="4"/>
        <v>3119.6904520319999</v>
      </c>
      <c r="P44" s="65">
        <f t="shared" si="4"/>
        <v>3218.7282441600005</v>
      </c>
      <c r="Q44" s="65">
        <f t="shared" si="4"/>
        <v>3255.8674162079997</v>
      </c>
      <c r="R44" s="70">
        <f t="shared" si="4"/>
        <v>3293.0065882559998</v>
      </c>
      <c r="S44" s="41">
        <f t="shared" si="1"/>
        <v>2.395543175487469E-2</v>
      </c>
      <c r="T44" s="42">
        <f t="shared" si="2"/>
        <v>0.58311800172265271</v>
      </c>
      <c r="U44" s="60">
        <v>140</v>
      </c>
      <c r="W44" s="170"/>
      <c r="X44" s="143"/>
      <c r="Y44" s="143"/>
      <c r="Z44" s="146"/>
      <c r="AA44" s="150"/>
      <c r="AB44" s="154"/>
      <c r="AC44" s="157"/>
      <c r="AD44" s="136"/>
      <c r="AE44" s="138" t="s">
        <v>45</v>
      </c>
      <c r="AF44" s="35"/>
      <c r="AG44" s="35"/>
      <c r="AH44" s="29"/>
      <c r="AI44" s="29"/>
      <c r="AJ44" s="29"/>
      <c r="AK44" s="29"/>
      <c r="AL44" s="29"/>
      <c r="AM44" s="30"/>
    </row>
    <row r="45" spans="4:39" ht="15" customHeight="1">
      <c r="D45" s="21"/>
      <c r="G45" s="163"/>
      <c r="H45" s="66">
        <v>145</v>
      </c>
      <c r="I45" s="67">
        <v>376.5</v>
      </c>
      <c r="J45" s="68">
        <f t="shared" si="4"/>
        <v>2764.1202613199998</v>
      </c>
      <c r="K45" s="68">
        <f t="shared" si="4"/>
        <v>2840.1969657599993</v>
      </c>
      <c r="L45" s="68">
        <f t="shared" si="4"/>
        <v>2916.2736701999997</v>
      </c>
      <c r="M45" s="68">
        <f t="shared" si="4"/>
        <v>2992.3503746399992</v>
      </c>
      <c r="N45" s="68">
        <f t="shared" si="4"/>
        <v>3093.7859805599996</v>
      </c>
      <c r="O45" s="68">
        <f t="shared" si="4"/>
        <v>3195.2215864799996</v>
      </c>
      <c r="P45" s="68">
        <f t="shared" si="4"/>
        <v>3296.6571924</v>
      </c>
      <c r="Q45" s="68">
        <f t="shared" si="4"/>
        <v>3334.6955446199995</v>
      </c>
      <c r="R45" s="69">
        <f t="shared" si="4"/>
        <v>3372.7338968399999</v>
      </c>
      <c r="S45" s="41">
        <f t="shared" si="1"/>
        <v>2.4211099020674753E-2</v>
      </c>
      <c r="T45" s="42">
        <f t="shared" si="2"/>
        <v>0.62144702842377253</v>
      </c>
      <c r="U45" s="61">
        <v>145</v>
      </c>
      <c r="W45" s="170"/>
      <c r="X45" s="143"/>
      <c r="Y45" s="143"/>
      <c r="Z45" s="146"/>
      <c r="AA45" s="150"/>
      <c r="AB45" s="154"/>
      <c r="AC45" s="157"/>
      <c r="AD45" s="136"/>
      <c r="AE45" s="139"/>
      <c r="AF45" s="35"/>
      <c r="AG45" s="35"/>
      <c r="AH45" s="29"/>
      <c r="AI45" s="29"/>
      <c r="AJ45" s="29"/>
      <c r="AK45" s="29"/>
      <c r="AL45" s="29"/>
      <c r="AM45" s="30"/>
    </row>
    <row r="46" spans="4:39" ht="15" customHeight="1">
      <c r="D46" s="21"/>
      <c r="G46" s="163"/>
      <c r="H46" s="63">
        <v>150</v>
      </c>
      <c r="I46" s="64">
        <v>385.5</v>
      </c>
      <c r="J46" s="65">
        <f t="shared" si="4"/>
        <v>2830.1948492399997</v>
      </c>
      <c r="K46" s="65">
        <f t="shared" si="4"/>
        <v>2908.0901203200001</v>
      </c>
      <c r="L46" s="65">
        <f t="shared" si="4"/>
        <v>2985.9853913999996</v>
      </c>
      <c r="M46" s="65">
        <f t="shared" si="4"/>
        <v>3063.88066248</v>
      </c>
      <c r="N46" s="65">
        <f t="shared" si="4"/>
        <v>3167.7410239199999</v>
      </c>
      <c r="O46" s="65">
        <f t="shared" si="4"/>
        <v>3271.6013853600002</v>
      </c>
      <c r="P46" s="65">
        <f t="shared" si="4"/>
        <v>3375.4617467999997</v>
      </c>
      <c r="Q46" s="65">
        <f t="shared" si="4"/>
        <v>3414.4093823399999</v>
      </c>
      <c r="R46" s="70">
        <f t="shared" si="4"/>
        <v>3453.3570178799996</v>
      </c>
      <c r="S46" s="41">
        <f t="shared" si="1"/>
        <v>2.3904382470119501E-2</v>
      </c>
      <c r="T46" s="42">
        <f t="shared" si="2"/>
        <v>0.660206718346253</v>
      </c>
      <c r="U46" s="60">
        <v>150</v>
      </c>
      <c r="W46" s="170"/>
      <c r="X46" s="143"/>
      <c r="Y46" s="143"/>
      <c r="Z46" s="146"/>
      <c r="AA46" s="150"/>
      <c r="AB46" s="154"/>
      <c r="AC46" s="157"/>
      <c r="AD46" s="136"/>
      <c r="AE46" s="139"/>
      <c r="AF46" s="35"/>
      <c r="AG46" s="35"/>
      <c r="AH46" s="29"/>
      <c r="AI46" s="29"/>
      <c r="AJ46" s="29"/>
      <c r="AK46" s="29"/>
      <c r="AL46" s="29"/>
      <c r="AM46" s="30"/>
    </row>
    <row r="47" spans="4:39" ht="15" customHeight="1">
      <c r="D47" s="21"/>
      <c r="G47" s="163"/>
      <c r="H47" s="66">
        <v>155</v>
      </c>
      <c r="I47" s="67">
        <v>394.5</v>
      </c>
      <c r="J47" s="68">
        <f t="shared" si="4"/>
        <v>2896.2694371600001</v>
      </c>
      <c r="K47" s="68">
        <f t="shared" si="4"/>
        <v>2975.98327488</v>
      </c>
      <c r="L47" s="68">
        <f t="shared" si="4"/>
        <v>3055.6971125999994</v>
      </c>
      <c r="M47" s="68">
        <f t="shared" si="4"/>
        <v>3135.4109503199998</v>
      </c>
      <c r="N47" s="68">
        <f t="shared" si="4"/>
        <v>3241.6960672799992</v>
      </c>
      <c r="O47" s="68">
        <f t="shared" si="4"/>
        <v>3347.9811842399999</v>
      </c>
      <c r="P47" s="68">
        <f t="shared" si="4"/>
        <v>3454.2663012000003</v>
      </c>
      <c r="Q47" s="68">
        <f t="shared" si="4"/>
        <v>3494.1232200599993</v>
      </c>
      <c r="R47" s="69">
        <f t="shared" si="4"/>
        <v>3533.9801389200002</v>
      </c>
      <c r="S47" s="41">
        <f t="shared" si="1"/>
        <v>2.3346303501945664E-2</v>
      </c>
      <c r="T47" s="42">
        <f t="shared" si="2"/>
        <v>0.69896640826873391</v>
      </c>
      <c r="U47" s="61">
        <v>155</v>
      </c>
      <c r="W47" s="170"/>
      <c r="X47" s="143"/>
      <c r="Y47" s="143"/>
      <c r="Z47" s="146"/>
      <c r="AA47" s="150"/>
      <c r="AB47" s="154"/>
      <c r="AC47" s="157"/>
      <c r="AD47" s="136"/>
      <c r="AE47" s="139"/>
      <c r="AF47" s="37"/>
      <c r="AG47" s="35"/>
      <c r="AH47" s="29"/>
      <c r="AI47" s="29"/>
      <c r="AJ47" s="29"/>
      <c r="AK47" s="29"/>
      <c r="AL47" s="29"/>
      <c r="AM47" s="30"/>
    </row>
    <row r="48" spans="4:39" ht="15" customHeight="1">
      <c r="D48" s="21"/>
      <c r="G48" s="163"/>
      <c r="H48" s="63">
        <v>160</v>
      </c>
      <c r="I48" s="64">
        <v>405.2</v>
      </c>
      <c r="J48" s="65">
        <f t="shared" si="4"/>
        <v>2974.8247805759993</v>
      </c>
      <c r="K48" s="65">
        <f t="shared" si="4"/>
        <v>3056.7006919679998</v>
      </c>
      <c r="L48" s="65">
        <f t="shared" si="4"/>
        <v>3138.5766033599998</v>
      </c>
      <c r="M48" s="65">
        <f t="shared" si="4"/>
        <v>3220.4525147519994</v>
      </c>
      <c r="N48" s="65">
        <f t="shared" si="4"/>
        <v>3329.6203966079993</v>
      </c>
      <c r="O48" s="65">
        <f t="shared" si="4"/>
        <v>3438.7882784639992</v>
      </c>
      <c r="P48" s="65">
        <f t="shared" si="4"/>
        <v>3547.9561603200004</v>
      </c>
      <c r="Q48" s="65">
        <f t="shared" si="4"/>
        <v>3588.8941160159993</v>
      </c>
      <c r="R48" s="70">
        <f t="shared" si="4"/>
        <v>3629.832071712</v>
      </c>
      <c r="S48" s="41">
        <f t="shared" si="1"/>
        <v>2.7122940430925224E-2</v>
      </c>
      <c r="T48" s="42">
        <f t="shared" si="2"/>
        <v>0.74504737295434964</v>
      </c>
      <c r="U48" s="60">
        <v>160</v>
      </c>
      <c r="W48" s="171"/>
      <c r="X48" s="144"/>
      <c r="Y48" s="144"/>
      <c r="Z48" s="147"/>
      <c r="AA48" s="150"/>
      <c r="AB48" s="154"/>
      <c r="AC48" s="157"/>
      <c r="AD48" s="136"/>
      <c r="AE48" s="135"/>
      <c r="AF48" s="164" t="s">
        <v>46</v>
      </c>
      <c r="AG48" s="71"/>
      <c r="AH48" s="72"/>
      <c r="AI48" s="72"/>
      <c r="AJ48" s="72"/>
      <c r="AK48" s="72"/>
      <c r="AL48" s="72"/>
      <c r="AM48" s="73"/>
    </row>
    <row r="49" spans="4:39" ht="15" customHeight="1">
      <c r="D49" s="21"/>
      <c r="G49" s="163"/>
      <c r="H49" s="66">
        <v>165</v>
      </c>
      <c r="I49" s="67">
        <v>414.7</v>
      </c>
      <c r="J49" s="68">
        <f t="shared" si="4"/>
        <v>3044.5701789359996</v>
      </c>
      <c r="K49" s="68">
        <f t="shared" si="4"/>
        <v>3128.3656884479997</v>
      </c>
      <c r="L49" s="68">
        <f t="shared" si="4"/>
        <v>3212.1611979599998</v>
      </c>
      <c r="M49" s="68">
        <f t="shared" si="4"/>
        <v>3295.9567074719994</v>
      </c>
      <c r="N49" s="68">
        <f t="shared" si="4"/>
        <v>3407.6840534879998</v>
      </c>
      <c r="O49" s="68">
        <f t="shared" si="4"/>
        <v>3519.4113995039997</v>
      </c>
      <c r="P49" s="68">
        <f t="shared" si="4"/>
        <v>3631.1387455200002</v>
      </c>
      <c r="Q49" s="68">
        <f t="shared" si="4"/>
        <v>3673.0365002759995</v>
      </c>
      <c r="R49" s="69">
        <f t="shared" si="4"/>
        <v>3714.9342550319998</v>
      </c>
      <c r="S49" s="41">
        <f t="shared" si="1"/>
        <v>2.3445212240868596E-2</v>
      </c>
      <c r="T49" s="42">
        <f t="shared" si="2"/>
        <v>0.78596037898363447</v>
      </c>
      <c r="U49" s="61">
        <v>165</v>
      </c>
      <c r="W49" s="21"/>
      <c r="X49" s="10"/>
      <c r="Z49" s="10"/>
      <c r="AA49" s="150"/>
      <c r="AB49" s="154"/>
      <c r="AC49" s="157"/>
      <c r="AD49" s="136"/>
      <c r="AE49" s="135"/>
      <c r="AF49" s="165"/>
      <c r="AG49" s="71"/>
      <c r="AH49" s="72"/>
      <c r="AI49" s="72"/>
      <c r="AJ49" s="72"/>
      <c r="AK49" s="72"/>
      <c r="AL49" s="72"/>
      <c r="AM49" s="73"/>
    </row>
    <row r="50" spans="4:39" ht="15" customHeight="1">
      <c r="D50" s="21"/>
      <c r="G50" s="163"/>
      <c r="H50" s="63">
        <v>170</v>
      </c>
      <c r="I50" s="64">
        <v>424.6</v>
      </c>
      <c r="J50" s="65">
        <f t="shared" si="4"/>
        <v>3117.2522256479997</v>
      </c>
      <c r="K50" s="65">
        <f t="shared" si="4"/>
        <v>3203.0481584640002</v>
      </c>
      <c r="L50" s="65">
        <f t="shared" si="4"/>
        <v>3288.8440912799997</v>
      </c>
      <c r="M50" s="65">
        <f t="shared" si="4"/>
        <v>3374.6400240959997</v>
      </c>
      <c r="N50" s="65">
        <f t="shared" si="4"/>
        <v>3489.0346011839997</v>
      </c>
      <c r="O50" s="65">
        <f t="shared" si="4"/>
        <v>3603.4291782719997</v>
      </c>
      <c r="P50" s="65">
        <f t="shared" si="4"/>
        <v>3717.8237553600002</v>
      </c>
      <c r="Q50" s="65">
        <f t="shared" si="4"/>
        <v>3760.721721768</v>
      </c>
      <c r="R50" s="70">
        <f t="shared" si="4"/>
        <v>3803.6196881760002</v>
      </c>
      <c r="S50" s="41">
        <f t="shared" si="1"/>
        <v>2.3872679045092937E-2</v>
      </c>
      <c r="T50" s="42">
        <f t="shared" si="2"/>
        <v>0.82859603789836345</v>
      </c>
      <c r="U50" s="60">
        <v>170</v>
      </c>
      <c r="W50" s="21"/>
      <c r="X50" s="10"/>
      <c r="Z50" s="10"/>
      <c r="AA50" s="150"/>
      <c r="AB50" s="154"/>
      <c r="AC50" s="157"/>
      <c r="AD50" s="136"/>
      <c r="AE50" s="135"/>
      <c r="AF50" s="165"/>
      <c r="AG50" s="71"/>
      <c r="AH50" s="72"/>
      <c r="AI50" s="72"/>
      <c r="AJ50" s="72"/>
      <c r="AK50" s="72"/>
      <c r="AL50" s="72"/>
      <c r="AM50" s="73"/>
    </row>
    <row r="51" spans="4:39" ht="15" customHeight="1">
      <c r="D51" s="21"/>
      <c r="G51" s="163"/>
      <c r="H51" s="66">
        <v>175</v>
      </c>
      <c r="I51" s="67">
        <v>434.8</v>
      </c>
      <c r="J51" s="68">
        <f t="shared" si="4"/>
        <v>3192.1367586239999</v>
      </c>
      <c r="K51" s="68">
        <f t="shared" si="4"/>
        <v>3279.9937336319995</v>
      </c>
      <c r="L51" s="68">
        <f t="shared" si="4"/>
        <v>3367.85070864</v>
      </c>
      <c r="M51" s="68">
        <f t="shared" si="4"/>
        <v>3455.7076836479996</v>
      </c>
      <c r="N51" s="68">
        <f t="shared" si="4"/>
        <v>3572.850316992</v>
      </c>
      <c r="O51" s="68">
        <f t="shared" si="4"/>
        <v>3689.9929503359995</v>
      </c>
      <c r="P51" s="68">
        <f t="shared" si="4"/>
        <v>3807.1355836800003</v>
      </c>
      <c r="Q51" s="68">
        <f t="shared" si="4"/>
        <v>3851.0640711839997</v>
      </c>
      <c r="R51" s="69">
        <f t="shared" si="4"/>
        <v>3894.9925586879999</v>
      </c>
      <c r="S51" s="41">
        <f t="shared" si="1"/>
        <v>2.4022609514837479E-2</v>
      </c>
      <c r="T51" s="42">
        <f t="shared" si="2"/>
        <v>0.8725236864771746</v>
      </c>
      <c r="U51" s="61">
        <v>175</v>
      </c>
      <c r="W51" s="21"/>
      <c r="X51" s="10"/>
      <c r="Y51" s="21"/>
      <c r="Z51" s="10"/>
      <c r="AA51" s="150"/>
      <c r="AB51" s="154"/>
      <c r="AC51" s="157"/>
      <c r="AD51" s="136"/>
      <c r="AE51" s="135"/>
      <c r="AF51" s="165"/>
      <c r="AG51" s="74"/>
      <c r="AH51" s="72"/>
      <c r="AI51" s="72"/>
      <c r="AJ51" s="72"/>
      <c r="AK51" s="72"/>
      <c r="AL51" s="72"/>
      <c r="AM51" s="73"/>
    </row>
    <row r="52" spans="4:39" ht="15" customHeight="1">
      <c r="D52" s="21"/>
      <c r="G52" s="163"/>
      <c r="H52" s="63">
        <v>180</v>
      </c>
      <c r="I52" s="64">
        <v>445.3</v>
      </c>
      <c r="J52" s="65">
        <f t="shared" ref="J52:R61" si="5">IF($B$7=1, SNB*(1+ECHELON)*COEFF_GRILLE/100*(1+TauxMajorationResidentielle)*$B$7,
IF(AND((1+ECHELON)*COEFF_GRILLE&lt;$I$36*(1+$J$20),$B$7=34/35),SNB*(32/35*COEFF_GRILLE*(1+ECHELON)+2/35*$I$36*(1+$J$20))/100*(1+TauxMajorationResidentielle),
IF(AND((1+ECHELON)*COEFF_GRILLE&gt;=$I$36*(1+$J$20),$B$7=34/35),SNB*(1+ECHELON)*$B$7*COEFF_GRILLE/100*(1+TauxMajorationResidentielle),
IF(AND((1+ECHELON)*COEFF_GRILLE&lt;$I$36*(1+$J$20),$B$7=33/35),SNB*(32/35*COEFF_GRILLE*(1+ECHELON)+1/35*$I$36*(1+$J$20))/100*(1+TauxMajorationResidentielle),
IF(AND((1+ECHELON)*COEFF_GRILLE&gt;=$I$36*(1+$J$20),$B$7=33/35),SNB*(1+ECHELON)*$B$7*COEFF_GRILLE/100*(1+TauxMajorationResidentielle))))))</f>
        <v>3269.2237778640001</v>
      </c>
      <c r="K52" s="65">
        <f t="shared" si="5"/>
        <v>3359.2024139519999</v>
      </c>
      <c r="L52" s="65">
        <f t="shared" si="5"/>
        <v>3449.1810500399997</v>
      </c>
      <c r="M52" s="65">
        <f t="shared" si="5"/>
        <v>3539.1596861279995</v>
      </c>
      <c r="N52" s="65">
        <f t="shared" si="5"/>
        <v>3659.1312009120002</v>
      </c>
      <c r="O52" s="65">
        <f t="shared" si="5"/>
        <v>3779.1027156959999</v>
      </c>
      <c r="P52" s="65">
        <f t="shared" si="5"/>
        <v>3899.0742304800006</v>
      </c>
      <c r="Q52" s="65">
        <f t="shared" si="5"/>
        <v>3944.0635485239991</v>
      </c>
      <c r="R52" s="70">
        <f t="shared" si="5"/>
        <v>3989.0528665680004</v>
      </c>
      <c r="S52" s="41">
        <f t="shared" si="1"/>
        <v>2.414903403863855E-2</v>
      </c>
      <c r="T52" s="42">
        <f t="shared" si="2"/>
        <v>0.91774332472006903</v>
      </c>
      <c r="U52" s="60">
        <v>180</v>
      </c>
      <c r="W52" s="21"/>
      <c r="X52" s="10"/>
      <c r="Y52" s="21"/>
      <c r="Z52" s="10"/>
      <c r="AA52" s="150"/>
      <c r="AB52" s="154"/>
      <c r="AC52" s="157"/>
      <c r="AD52" s="136"/>
      <c r="AE52" s="135"/>
      <c r="AF52" s="166"/>
      <c r="AG52" s="127" t="s">
        <v>47</v>
      </c>
      <c r="AH52" s="75"/>
      <c r="AI52" s="71"/>
      <c r="AJ52" s="72"/>
      <c r="AK52" s="72"/>
      <c r="AL52" s="72"/>
      <c r="AM52" s="73"/>
    </row>
    <row r="53" spans="4:39" ht="15" customHeight="1">
      <c r="D53" s="21"/>
      <c r="G53" s="163"/>
      <c r="H53" s="66">
        <v>185</v>
      </c>
      <c r="I53" s="67">
        <v>455.9</v>
      </c>
      <c r="J53" s="68">
        <f t="shared" si="5"/>
        <v>3347.0449591919996</v>
      </c>
      <c r="K53" s="68">
        <f t="shared" si="5"/>
        <v>3439.1654626560003</v>
      </c>
      <c r="L53" s="68">
        <f t="shared" si="5"/>
        <v>3531.2859661199996</v>
      </c>
      <c r="M53" s="68">
        <f t="shared" si="5"/>
        <v>3623.4064695839993</v>
      </c>
      <c r="N53" s="68">
        <f t="shared" si="5"/>
        <v>3746.2338075359994</v>
      </c>
      <c r="O53" s="68">
        <f t="shared" si="5"/>
        <v>3869.061145488</v>
      </c>
      <c r="P53" s="68">
        <f t="shared" si="5"/>
        <v>3991.8884834400005</v>
      </c>
      <c r="Q53" s="68">
        <f t="shared" si="5"/>
        <v>4037.948735171999</v>
      </c>
      <c r="R53" s="69">
        <f t="shared" si="5"/>
        <v>4084.0089869039998</v>
      </c>
      <c r="S53" s="41">
        <f t="shared" si="1"/>
        <v>2.3804176959353107E-2</v>
      </c>
      <c r="T53" s="42">
        <f t="shared" si="2"/>
        <v>0.96339362618432367</v>
      </c>
      <c r="U53" s="61">
        <v>185</v>
      </c>
      <c r="W53" s="21"/>
      <c r="X53" s="10"/>
      <c r="Y53" s="21"/>
      <c r="Z53" s="10"/>
      <c r="AA53" s="150"/>
      <c r="AB53" s="154"/>
      <c r="AC53" s="157"/>
      <c r="AD53" s="136"/>
      <c r="AE53" s="135"/>
      <c r="AF53" s="166"/>
      <c r="AG53" s="128"/>
      <c r="AH53" s="75"/>
      <c r="AI53" s="71"/>
      <c r="AJ53" s="72"/>
      <c r="AK53" s="72"/>
      <c r="AL53" s="72"/>
      <c r="AM53" s="73"/>
    </row>
    <row r="54" spans="4:39" ht="15" customHeight="1">
      <c r="D54" s="21"/>
      <c r="G54" s="163"/>
      <c r="H54" s="63">
        <v>190</v>
      </c>
      <c r="I54" s="64">
        <v>466.9</v>
      </c>
      <c r="J54" s="65">
        <f t="shared" si="5"/>
        <v>3427.8027888719998</v>
      </c>
      <c r="K54" s="65">
        <f t="shared" si="5"/>
        <v>3522.1459848959998</v>
      </c>
      <c r="L54" s="65">
        <f t="shared" si="5"/>
        <v>3616.4891809199994</v>
      </c>
      <c r="M54" s="65">
        <f t="shared" si="5"/>
        <v>3710.8323769439994</v>
      </c>
      <c r="N54" s="65">
        <f t="shared" si="5"/>
        <v>3836.6233049759994</v>
      </c>
      <c r="O54" s="65">
        <f t="shared" si="5"/>
        <v>3962.4142330079994</v>
      </c>
      <c r="P54" s="65">
        <f t="shared" si="5"/>
        <v>4088.2051610400003</v>
      </c>
      <c r="Q54" s="65">
        <f t="shared" si="5"/>
        <v>4135.3767590519983</v>
      </c>
      <c r="R54" s="70">
        <f t="shared" si="5"/>
        <v>4182.5483570639999</v>
      </c>
      <c r="S54" s="41">
        <f t="shared" si="1"/>
        <v>2.4128098267163889E-2</v>
      </c>
      <c r="T54" s="42">
        <f t="shared" si="2"/>
        <v>1.010766580534022</v>
      </c>
      <c r="U54" s="60">
        <v>190</v>
      </c>
      <c r="W54" s="21"/>
      <c r="X54" s="21"/>
      <c r="Y54" s="21"/>
      <c r="Z54" s="10"/>
      <c r="AA54" s="150"/>
      <c r="AB54" s="154"/>
      <c r="AC54" s="157"/>
      <c r="AD54" s="136"/>
      <c r="AE54" s="135"/>
      <c r="AF54" s="166"/>
      <c r="AG54" s="128"/>
      <c r="AH54" s="75"/>
      <c r="AI54" s="71"/>
      <c r="AJ54" s="72"/>
      <c r="AK54" s="72"/>
      <c r="AL54" s="72"/>
      <c r="AM54" s="73"/>
    </row>
    <row r="55" spans="4:39" ht="15" customHeight="1">
      <c r="D55" s="21"/>
      <c r="G55" s="163"/>
      <c r="H55" s="66">
        <v>195</v>
      </c>
      <c r="I55" s="67">
        <v>478.1</v>
      </c>
      <c r="J55" s="68">
        <f t="shared" si="5"/>
        <v>3510.0289427279999</v>
      </c>
      <c r="K55" s="68">
        <f t="shared" si="5"/>
        <v>3606.6352439039997</v>
      </c>
      <c r="L55" s="68">
        <f t="shared" si="5"/>
        <v>3703.2415450799995</v>
      </c>
      <c r="M55" s="68">
        <f t="shared" si="5"/>
        <v>3799.8478462559997</v>
      </c>
      <c r="N55" s="68">
        <f t="shared" si="5"/>
        <v>3928.6562478239998</v>
      </c>
      <c r="O55" s="68">
        <f t="shared" si="5"/>
        <v>4057.4646493920004</v>
      </c>
      <c r="P55" s="68">
        <f t="shared" si="5"/>
        <v>4186.2730509599996</v>
      </c>
      <c r="Q55" s="68">
        <f t="shared" si="5"/>
        <v>4234.5762015479995</v>
      </c>
      <c r="R55" s="69">
        <f t="shared" si="5"/>
        <v>4282.8793521360003</v>
      </c>
      <c r="S55" s="41">
        <f t="shared" si="1"/>
        <v>2.3988005997001682E-2</v>
      </c>
      <c r="T55" s="42">
        <f t="shared" si="2"/>
        <v>1.0590008613264428</v>
      </c>
      <c r="U55" s="61">
        <v>195</v>
      </c>
      <c r="W55" s="38"/>
      <c r="X55" s="38"/>
      <c r="Y55" s="38"/>
      <c r="Z55" s="38"/>
      <c r="AA55" s="150"/>
      <c r="AB55" s="154"/>
      <c r="AC55" s="157"/>
      <c r="AD55" s="136"/>
      <c r="AE55" s="135"/>
      <c r="AF55" s="166"/>
      <c r="AG55" s="128"/>
      <c r="AH55" s="76"/>
      <c r="AI55" s="71"/>
      <c r="AJ55" s="72"/>
      <c r="AK55" s="72"/>
      <c r="AL55" s="72"/>
      <c r="AM55" s="73"/>
    </row>
    <row r="56" spans="4:39" ht="15" customHeight="1">
      <c r="D56" s="21"/>
      <c r="G56" s="163"/>
      <c r="H56" s="63">
        <v>200</v>
      </c>
      <c r="I56" s="64">
        <v>489.6</v>
      </c>
      <c r="J56" s="65">
        <f t="shared" si="5"/>
        <v>3594.4575828479997</v>
      </c>
      <c r="K56" s="65">
        <f t="shared" si="5"/>
        <v>3693.3876080639998</v>
      </c>
      <c r="L56" s="65">
        <f t="shared" si="5"/>
        <v>3792.3176332799999</v>
      </c>
      <c r="M56" s="65">
        <f t="shared" si="5"/>
        <v>3891.2476584959991</v>
      </c>
      <c r="N56" s="65">
        <f t="shared" si="5"/>
        <v>4023.1543587839997</v>
      </c>
      <c r="O56" s="65">
        <f t="shared" si="5"/>
        <v>4155.0610590719998</v>
      </c>
      <c r="P56" s="65">
        <f t="shared" si="5"/>
        <v>4286.9677593599999</v>
      </c>
      <c r="Q56" s="65">
        <f t="shared" si="5"/>
        <v>4336.4327719679995</v>
      </c>
      <c r="R56" s="70">
        <f t="shared" si="5"/>
        <v>4385.897784576</v>
      </c>
      <c r="S56" s="41">
        <f t="shared" si="1"/>
        <v>2.4053545283413413E-2</v>
      </c>
      <c r="T56" s="42">
        <f t="shared" si="2"/>
        <v>1.1085271317829455</v>
      </c>
      <c r="U56" s="60">
        <v>200</v>
      </c>
      <c r="W56" s="10"/>
      <c r="X56" s="38"/>
      <c r="Y56" s="38"/>
      <c r="Z56" s="38"/>
      <c r="AA56" s="150"/>
      <c r="AB56" s="154"/>
      <c r="AC56" s="157"/>
      <c r="AD56" s="136"/>
      <c r="AE56" s="135"/>
      <c r="AF56" s="166"/>
      <c r="AG56" s="129"/>
      <c r="AH56" s="127" t="s">
        <v>48</v>
      </c>
      <c r="AI56" s="77"/>
      <c r="AJ56" s="72"/>
      <c r="AK56" s="72"/>
      <c r="AL56" s="72"/>
      <c r="AM56" s="73"/>
    </row>
    <row r="57" spans="4:39" ht="15" customHeight="1">
      <c r="D57" s="21"/>
      <c r="G57" s="163"/>
      <c r="H57" s="66">
        <v>205</v>
      </c>
      <c r="I57" s="67">
        <v>501.5</v>
      </c>
      <c r="J57" s="68">
        <f t="shared" si="5"/>
        <v>3681.8228713199996</v>
      </c>
      <c r="K57" s="68">
        <f t="shared" si="5"/>
        <v>3783.15744576</v>
      </c>
      <c r="L57" s="68">
        <f t="shared" si="5"/>
        <v>3884.4920201999989</v>
      </c>
      <c r="M57" s="68">
        <f t="shared" si="5"/>
        <v>3985.8265946399993</v>
      </c>
      <c r="N57" s="68">
        <f t="shared" si="5"/>
        <v>4120.9393605599998</v>
      </c>
      <c r="O57" s="68">
        <f t="shared" si="5"/>
        <v>4256.05212648</v>
      </c>
      <c r="P57" s="68">
        <f t="shared" si="5"/>
        <v>4391.1648924000001</v>
      </c>
      <c r="Q57" s="68">
        <f t="shared" si="5"/>
        <v>4441.8321796199989</v>
      </c>
      <c r="R57" s="69">
        <f t="shared" si="5"/>
        <v>4492.4994668399995</v>
      </c>
      <c r="S57" s="41">
        <f t="shared" si="1"/>
        <v>2.4305555555555358E-2</v>
      </c>
      <c r="T57" s="42">
        <f t="shared" si="2"/>
        <v>1.1597760551248921</v>
      </c>
      <c r="U57" s="61">
        <v>205</v>
      </c>
      <c r="W57" s="10"/>
      <c r="X57" s="38"/>
      <c r="Y57" s="38"/>
      <c r="Z57" s="38"/>
      <c r="AA57" s="150"/>
      <c r="AB57" s="154"/>
      <c r="AC57" s="157"/>
      <c r="AD57" s="136"/>
      <c r="AE57" s="135"/>
      <c r="AF57" s="166"/>
      <c r="AG57" s="129"/>
      <c r="AH57" s="128"/>
      <c r="AI57" s="77"/>
      <c r="AJ57" s="72"/>
      <c r="AK57" s="72"/>
      <c r="AL57" s="72"/>
      <c r="AM57" s="73"/>
    </row>
    <row r="58" spans="4:39" ht="15" customHeight="1">
      <c r="D58" s="21"/>
      <c r="G58" s="163"/>
      <c r="H58" s="63">
        <v>210</v>
      </c>
      <c r="I58" s="64">
        <v>513.9</v>
      </c>
      <c r="J58" s="65">
        <f t="shared" si="5"/>
        <v>3772.8589702319996</v>
      </c>
      <c r="K58" s="65">
        <f t="shared" si="5"/>
        <v>3876.6991253759998</v>
      </c>
      <c r="L58" s="65">
        <f t="shared" si="5"/>
        <v>3980.5392805199999</v>
      </c>
      <c r="M58" s="65">
        <f t="shared" si="5"/>
        <v>4084.3794356639987</v>
      </c>
      <c r="N58" s="65">
        <f t="shared" si="5"/>
        <v>4222.8329758559994</v>
      </c>
      <c r="O58" s="65">
        <f t="shared" si="5"/>
        <v>4361.2865160479996</v>
      </c>
      <c r="P58" s="65">
        <f t="shared" si="5"/>
        <v>4499.7400562399998</v>
      </c>
      <c r="Q58" s="65">
        <f t="shared" si="5"/>
        <v>4551.660133811999</v>
      </c>
      <c r="R58" s="70">
        <f t="shared" si="5"/>
        <v>4603.580211384</v>
      </c>
      <c r="S58" s="41">
        <f t="shared" si="1"/>
        <v>2.4725822532402963E-2</v>
      </c>
      <c r="T58" s="42">
        <f t="shared" si="2"/>
        <v>1.2131782945736433</v>
      </c>
      <c r="U58" s="60">
        <v>210</v>
      </c>
      <c r="W58" s="10"/>
      <c r="X58" s="38"/>
      <c r="Y58" s="38"/>
      <c r="Z58" s="38"/>
      <c r="AA58" s="150"/>
      <c r="AB58" s="154"/>
      <c r="AC58" s="157"/>
      <c r="AD58" s="136"/>
      <c r="AE58" s="135"/>
      <c r="AF58" s="166"/>
      <c r="AG58" s="129"/>
      <c r="AH58" s="128"/>
      <c r="AI58" s="77"/>
      <c r="AJ58" s="72"/>
      <c r="AK58" s="72"/>
      <c r="AL58" s="72"/>
      <c r="AM58" s="73"/>
    </row>
    <row r="59" spans="4:39" ht="15" customHeight="1">
      <c r="D59" s="38"/>
      <c r="G59" s="163"/>
      <c r="H59" s="66">
        <v>215</v>
      </c>
      <c r="I59" s="67">
        <v>526.5</v>
      </c>
      <c r="J59" s="68">
        <f t="shared" si="5"/>
        <v>3865.3633933200003</v>
      </c>
      <c r="K59" s="68">
        <f t="shared" si="5"/>
        <v>3971.7495417599998</v>
      </c>
      <c r="L59" s="68">
        <f t="shared" si="5"/>
        <v>4078.1356901999993</v>
      </c>
      <c r="M59" s="68">
        <f t="shared" si="5"/>
        <v>4184.5218386399993</v>
      </c>
      <c r="N59" s="68">
        <f t="shared" si="5"/>
        <v>4326.3700365599998</v>
      </c>
      <c r="O59" s="68">
        <f t="shared" si="5"/>
        <v>4468.2182344799994</v>
      </c>
      <c r="P59" s="68">
        <f t="shared" si="5"/>
        <v>4610.0664324000008</v>
      </c>
      <c r="Q59" s="68">
        <f t="shared" si="5"/>
        <v>4663.2595066199992</v>
      </c>
      <c r="R59" s="69">
        <f t="shared" si="5"/>
        <v>4716.4525808399994</v>
      </c>
      <c r="S59" s="41">
        <f t="shared" si="1"/>
        <v>2.4518388791593626E-2</v>
      </c>
      <c r="T59" s="42">
        <f t="shared" si="2"/>
        <v>1.2674418604651159</v>
      </c>
      <c r="U59" s="61">
        <v>215</v>
      </c>
      <c r="W59" s="10"/>
      <c r="X59" s="38"/>
      <c r="Y59" s="38"/>
      <c r="Z59" s="38"/>
      <c r="AA59" s="150"/>
      <c r="AB59" s="154"/>
      <c r="AC59" s="157"/>
      <c r="AD59" s="136"/>
      <c r="AE59" s="135"/>
      <c r="AF59" s="166"/>
      <c r="AG59" s="129"/>
      <c r="AH59" s="128"/>
      <c r="AI59" s="78"/>
      <c r="AJ59" s="72"/>
      <c r="AK59" s="72"/>
      <c r="AL59" s="72"/>
      <c r="AM59" s="73"/>
    </row>
    <row r="60" spans="4:39" ht="15" customHeight="1">
      <c r="D60" s="38"/>
      <c r="G60" s="163"/>
      <c r="H60" s="63">
        <v>220</v>
      </c>
      <c r="I60" s="64">
        <v>539.4</v>
      </c>
      <c r="J60" s="65">
        <f t="shared" si="5"/>
        <v>3960.0703026719989</v>
      </c>
      <c r="K60" s="65">
        <f t="shared" si="5"/>
        <v>4069.0630632959997</v>
      </c>
      <c r="L60" s="65">
        <f t="shared" si="5"/>
        <v>4178.05582392</v>
      </c>
      <c r="M60" s="65">
        <f t="shared" si="5"/>
        <v>4287.0485845439989</v>
      </c>
      <c r="N60" s="65">
        <f t="shared" si="5"/>
        <v>4432.3722653759996</v>
      </c>
      <c r="O60" s="65">
        <f t="shared" si="5"/>
        <v>4577.6959462079994</v>
      </c>
      <c r="P60" s="65">
        <f t="shared" si="5"/>
        <v>4723.0196270399992</v>
      </c>
      <c r="Q60" s="65">
        <f t="shared" si="5"/>
        <v>4777.5160073519983</v>
      </c>
      <c r="R60" s="70">
        <f t="shared" si="5"/>
        <v>4832.0123876639991</v>
      </c>
      <c r="S60" s="41">
        <f t="shared" si="1"/>
        <v>2.450142450142434E-2</v>
      </c>
      <c r="T60" s="42">
        <f t="shared" si="2"/>
        <v>1.3229974160206712</v>
      </c>
      <c r="U60" s="60">
        <v>220</v>
      </c>
      <c r="W60" s="10"/>
      <c r="X60" s="10"/>
      <c r="Y60" s="38"/>
      <c r="Z60" s="38"/>
      <c r="AA60" s="150"/>
      <c r="AB60" s="154"/>
      <c r="AC60" s="157"/>
      <c r="AD60" s="136"/>
      <c r="AE60" s="135"/>
      <c r="AF60" s="166"/>
      <c r="AG60" s="129"/>
      <c r="AH60" s="129"/>
      <c r="AI60" s="127" t="s">
        <v>49</v>
      </c>
      <c r="AJ60" s="75"/>
      <c r="AK60" s="71"/>
      <c r="AL60" s="72"/>
      <c r="AM60" s="73"/>
    </row>
    <row r="61" spans="4:39" ht="15" customHeight="1">
      <c r="D61" s="38"/>
      <c r="G61" s="163"/>
      <c r="H61" s="66">
        <v>225</v>
      </c>
      <c r="I61" s="67">
        <v>552.9</v>
      </c>
      <c r="J61" s="68">
        <f t="shared" si="5"/>
        <v>4059.1821845519994</v>
      </c>
      <c r="K61" s="68">
        <f t="shared" si="5"/>
        <v>4170.9027951359994</v>
      </c>
      <c r="L61" s="68">
        <f t="shared" si="5"/>
        <v>4282.623405719999</v>
      </c>
      <c r="M61" s="68">
        <f t="shared" si="5"/>
        <v>4394.3440163039986</v>
      </c>
      <c r="N61" s="68">
        <f t="shared" si="5"/>
        <v>4543.3048304159993</v>
      </c>
      <c r="O61" s="68">
        <f t="shared" si="5"/>
        <v>4692.2656445279999</v>
      </c>
      <c r="P61" s="68">
        <f t="shared" si="5"/>
        <v>4841.2264586399997</v>
      </c>
      <c r="Q61" s="68">
        <f t="shared" si="5"/>
        <v>4897.0867639319995</v>
      </c>
      <c r="R61" s="69">
        <f t="shared" si="5"/>
        <v>4952.9470692239993</v>
      </c>
      <c r="S61" s="41">
        <f t="shared" si="1"/>
        <v>2.502780867630694E-2</v>
      </c>
      <c r="T61" s="42">
        <f t="shared" si="2"/>
        <v>1.3811369509043923</v>
      </c>
      <c r="U61" s="61">
        <v>225</v>
      </c>
      <c r="W61" s="10"/>
      <c r="X61" s="10"/>
      <c r="Y61" s="38"/>
      <c r="Z61" s="38"/>
      <c r="AA61" s="150"/>
      <c r="AB61" s="154"/>
      <c r="AC61" s="157"/>
      <c r="AD61" s="136"/>
      <c r="AE61" s="135"/>
      <c r="AF61" s="166"/>
      <c r="AG61" s="129"/>
      <c r="AH61" s="129"/>
      <c r="AI61" s="128"/>
      <c r="AJ61" s="75"/>
      <c r="AK61" s="71"/>
      <c r="AL61" s="72"/>
      <c r="AM61" s="73"/>
    </row>
    <row r="62" spans="4:39" ht="15" customHeight="1">
      <c r="D62" s="38"/>
      <c r="G62" s="163"/>
      <c r="H62" s="63">
        <v>230</v>
      </c>
      <c r="I62" s="64">
        <v>566.5</v>
      </c>
      <c r="J62" s="65">
        <f t="shared" ref="J62:R71" si="6">IF($B$7=1, SNB*(1+ECHELON)*COEFF_GRILLE/100*(1+TauxMajorationResidentielle)*$B$7,
IF(AND((1+ECHELON)*COEFF_GRILLE&lt;$I$36*(1+$J$20),$B$7=34/35),SNB*(32/35*COEFF_GRILLE*(1+ECHELON)+2/35*$I$36*(1+$J$20))/100*(1+TauxMajorationResidentielle),
IF(AND((1+ECHELON)*COEFF_GRILLE&gt;=$I$36*(1+$J$20),$B$7=34/35),SNB*(1+ECHELON)*$B$7*COEFF_GRILLE/100*(1+TauxMajorationResidentielle),
IF(AND((1+ECHELON)*COEFF_GRILLE&lt;$I$36*(1+$J$20),$B$7=33/35),SNB*(32/35*COEFF_GRILLE*(1+ECHELON)+1/35*$I$36*(1+$J$20))/100*(1+TauxMajorationResidentielle),
IF(AND((1+ECHELON)*COEFF_GRILLE&gt;=$I$36*(1+$J$20),$B$7=33/35),SNB*(1+ECHELON)*$B$7*COEFF_GRILLE/100*(1+TauxMajorationResidentielle))))))</f>
        <v>4159.0282285200001</v>
      </c>
      <c r="K62" s="65">
        <f t="shared" si="6"/>
        <v>4273.4968953599991</v>
      </c>
      <c r="L62" s="65">
        <f t="shared" si="6"/>
        <v>4387.9655621999991</v>
      </c>
      <c r="M62" s="65">
        <f t="shared" si="6"/>
        <v>4502.43422904</v>
      </c>
      <c r="N62" s="65">
        <f t="shared" si="6"/>
        <v>4655.0591181600003</v>
      </c>
      <c r="O62" s="65">
        <f t="shared" si="6"/>
        <v>4807.6840072799996</v>
      </c>
      <c r="P62" s="65">
        <f t="shared" si="6"/>
        <v>4960.3088963999999</v>
      </c>
      <c r="Q62" s="65">
        <f t="shared" si="6"/>
        <v>5017.5432298199994</v>
      </c>
      <c r="R62" s="70">
        <f t="shared" si="6"/>
        <v>5074.7775632399998</v>
      </c>
      <c r="S62" s="41">
        <f t="shared" si="1"/>
        <v>2.4597576415265054E-2</v>
      </c>
      <c r="T62" s="42">
        <f t="shared" si="2"/>
        <v>1.4397071490094744</v>
      </c>
      <c r="U62" s="60">
        <v>230</v>
      </c>
      <c r="W62" s="10"/>
      <c r="X62" s="10"/>
      <c r="Y62" s="38"/>
      <c r="Z62" s="38"/>
      <c r="AA62" s="150"/>
      <c r="AB62" s="154"/>
      <c r="AC62" s="157"/>
      <c r="AD62" s="136"/>
      <c r="AE62" s="135"/>
      <c r="AF62" s="166"/>
      <c r="AG62" s="129"/>
      <c r="AH62" s="129"/>
      <c r="AI62" s="128"/>
      <c r="AJ62" s="75"/>
      <c r="AK62" s="71"/>
      <c r="AL62" s="72"/>
      <c r="AM62" s="73"/>
    </row>
    <row r="63" spans="4:39" ht="15" customHeight="1">
      <c r="D63" s="38"/>
      <c r="G63" s="163"/>
      <c r="H63" s="66">
        <v>235</v>
      </c>
      <c r="I63" s="67">
        <v>580.6</v>
      </c>
      <c r="J63" s="68">
        <f t="shared" si="6"/>
        <v>4262.5450829279998</v>
      </c>
      <c r="K63" s="68">
        <f t="shared" si="6"/>
        <v>4379.8628375039998</v>
      </c>
      <c r="L63" s="68">
        <f t="shared" si="6"/>
        <v>4497.1805920799998</v>
      </c>
      <c r="M63" s="68">
        <f t="shared" si="6"/>
        <v>4614.4983466559997</v>
      </c>
      <c r="N63" s="68">
        <f t="shared" si="6"/>
        <v>4770.9220194239997</v>
      </c>
      <c r="O63" s="68">
        <f t="shared" si="6"/>
        <v>4927.3456921920006</v>
      </c>
      <c r="P63" s="68">
        <f t="shared" si="6"/>
        <v>5083.7693649600005</v>
      </c>
      <c r="Q63" s="68">
        <f t="shared" si="6"/>
        <v>5142.4282422479992</v>
      </c>
      <c r="R63" s="69">
        <f t="shared" si="6"/>
        <v>5201.0871195360005</v>
      </c>
      <c r="S63" s="41">
        <f t="shared" si="1"/>
        <v>2.4889673433362791E-2</v>
      </c>
      <c r="T63" s="42">
        <f t="shared" si="2"/>
        <v>1.5004306632213611</v>
      </c>
      <c r="U63" s="61">
        <v>235</v>
      </c>
      <c r="W63" s="10"/>
      <c r="X63" s="10"/>
      <c r="Y63" s="38"/>
      <c r="Z63" s="38"/>
      <c r="AA63" s="150"/>
      <c r="AB63" s="154"/>
      <c r="AC63" s="157"/>
      <c r="AD63" s="136"/>
      <c r="AE63" s="135"/>
      <c r="AF63" s="166"/>
      <c r="AG63" s="129"/>
      <c r="AH63" s="129"/>
      <c r="AI63" s="128"/>
      <c r="AJ63" s="76"/>
      <c r="AK63" s="71"/>
      <c r="AL63" s="72"/>
      <c r="AM63" s="73"/>
    </row>
    <row r="64" spans="4:39" ht="15" customHeight="1">
      <c r="D64" s="38"/>
      <c r="G64" s="163"/>
      <c r="H64" s="63">
        <v>240</v>
      </c>
      <c r="I64" s="64">
        <v>598.5</v>
      </c>
      <c r="J64" s="65">
        <f t="shared" si="6"/>
        <v>4393.9600966799999</v>
      </c>
      <c r="K64" s="65">
        <f t="shared" si="6"/>
        <v>4514.8947782400001</v>
      </c>
      <c r="L64" s="65">
        <f t="shared" si="6"/>
        <v>4635.8294597999993</v>
      </c>
      <c r="M64" s="65">
        <f t="shared" si="6"/>
        <v>4756.7641413599995</v>
      </c>
      <c r="N64" s="65">
        <f t="shared" si="6"/>
        <v>4918.0103834399997</v>
      </c>
      <c r="O64" s="65">
        <f t="shared" si="6"/>
        <v>5079.2566255199999</v>
      </c>
      <c r="P64" s="65">
        <f t="shared" si="6"/>
        <v>5240.5028675999993</v>
      </c>
      <c r="Q64" s="65">
        <f t="shared" si="6"/>
        <v>5300.9702083799993</v>
      </c>
      <c r="R64" s="70">
        <f t="shared" si="6"/>
        <v>5361.4375491599994</v>
      </c>
      <c r="S64" s="41">
        <f t="shared" si="1"/>
        <v>3.0830175680330418E-2</v>
      </c>
      <c r="T64" s="42">
        <f t="shared" si="2"/>
        <v>1.5775193798449609</v>
      </c>
      <c r="U64" s="60">
        <v>240</v>
      </c>
      <c r="W64" s="10"/>
      <c r="X64" s="10"/>
      <c r="Y64" s="10"/>
      <c r="Z64" s="38"/>
      <c r="AA64" s="151"/>
      <c r="AB64" s="155"/>
      <c r="AC64" s="158"/>
      <c r="AD64" s="137"/>
      <c r="AE64" s="140"/>
      <c r="AF64" s="166"/>
      <c r="AG64" s="129"/>
      <c r="AH64" s="129"/>
      <c r="AI64" s="129"/>
      <c r="AJ64" s="127" t="s">
        <v>50</v>
      </c>
      <c r="AK64" s="77"/>
      <c r="AL64" s="72"/>
      <c r="AM64" s="73"/>
    </row>
    <row r="65" spans="4:39" ht="15" customHeight="1">
      <c r="D65" s="38"/>
      <c r="G65" s="163"/>
      <c r="H65" s="66">
        <v>245</v>
      </c>
      <c r="I65" s="67">
        <v>613.20000000000005</v>
      </c>
      <c r="J65" s="68">
        <f t="shared" si="6"/>
        <v>4501.8819236159998</v>
      </c>
      <c r="K65" s="68">
        <f t="shared" si="6"/>
        <v>4625.7869306880002</v>
      </c>
      <c r="L65" s="68">
        <f t="shared" si="6"/>
        <v>4749.6919377599997</v>
      </c>
      <c r="M65" s="68">
        <f t="shared" si="6"/>
        <v>4873.5969448319993</v>
      </c>
      <c r="N65" s="68">
        <f t="shared" si="6"/>
        <v>5038.8036209280008</v>
      </c>
      <c r="O65" s="68">
        <f t="shared" si="6"/>
        <v>5204.0102970240005</v>
      </c>
      <c r="P65" s="68">
        <f t="shared" si="6"/>
        <v>5369.2169731200011</v>
      </c>
      <c r="Q65" s="68">
        <f t="shared" si="6"/>
        <v>5431.1694766559995</v>
      </c>
      <c r="R65" s="69">
        <f t="shared" si="6"/>
        <v>5493.1219801920006</v>
      </c>
      <c r="S65" s="41">
        <f t="shared" si="1"/>
        <v>2.4561403508772228E-2</v>
      </c>
      <c r="T65" s="42">
        <f t="shared" si="2"/>
        <v>1.6408268733850129</v>
      </c>
      <c r="U65" s="61">
        <v>245</v>
      </c>
      <c r="W65" s="10"/>
      <c r="X65" s="10"/>
      <c r="Y65" s="10"/>
      <c r="Z65" s="38"/>
      <c r="AA65" s="87"/>
      <c r="AB65" s="80"/>
      <c r="AC65" s="40"/>
      <c r="AD65" s="39"/>
      <c r="AE65" s="39"/>
      <c r="AF65" s="166"/>
      <c r="AG65" s="129"/>
      <c r="AH65" s="129"/>
      <c r="AI65" s="129"/>
      <c r="AJ65" s="128"/>
      <c r="AK65" s="79"/>
      <c r="AL65" s="80"/>
      <c r="AM65" s="73"/>
    </row>
    <row r="66" spans="4:39" ht="15" customHeight="1">
      <c r="D66" s="38"/>
      <c r="G66" s="163"/>
      <c r="H66" s="63">
        <v>250</v>
      </c>
      <c r="I66" s="64">
        <v>628.29999999999995</v>
      </c>
      <c r="J66" s="65">
        <f t="shared" si="6"/>
        <v>4612.7403989039994</v>
      </c>
      <c r="K66" s="65">
        <f t="shared" si="6"/>
        <v>4739.6965566719991</v>
      </c>
      <c r="L66" s="65">
        <f t="shared" si="6"/>
        <v>4866.6527144399988</v>
      </c>
      <c r="M66" s="65">
        <f t="shared" si="6"/>
        <v>4993.6088722079985</v>
      </c>
      <c r="N66" s="65">
        <f t="shared" si="6"/>
        <v>5162.883749231999</v>
      </c>
      <c r="O66" s="65">
        <f t="shared" si="6"/>
        <v>5332.1586262559995</v>
      </c>
      <c r="P66" s="65">
        <f t="shared" si="6"/>
        <v>5501.4335032799991</v>
      </c>
      <c r="Q66" s="65">
        <f t="shared" si="6"/>
        <v>5564.9115821639989</v>
      </c>
      <c r="R66" s="70">
        <f t="shared" si="6"/>
        <v>5628.3896610479987</v>
      </c>
      <c r="S66" s="41">
        <f t="shared" si="1"/>
        <v>2.4624918460534495E-2</v>
      </c>
      <c r="T66" s="42">
        <f t="shared" si="2"/>
        <v>1.7058570198105074</v>
      </c>
      <c r="U66" s="60">
        <v>250</v>
      </c>
      <c r="W66" s="10"/>
      <c r="X66" s="10"/>
      <c r="Y66" s="10"/>
      <c r="Z66" s="38"/>
      <c r="AA66" s="87"/>
      <c r="AB66" s="80"/>
      <c r="AC66" s="29"/>
      <c r="AD66" s="39"/>
      <c r="AE66" s="39"/>
      <c r="AF66" s="166"/>
      <c r="AG66" s="129"/>
      <c r="AH66" s="129"/>
      <c r="AI66" s="129"/>
      <c r="AJ66" s="128"/>
      <c r="AK66" s="79"/>
      <c r="AL66" s="80"/>
      <c r="AM66" s="73"/>
    </row>
    <row r="67" spans="4:39" ht="15" customHeight="1">
      <c r="D67" s="38"/>
      <c r="G67" s="163"/>
      <c r="H67" s="66">
        <v>255</v>
      </c>
      <c r="I67" s="67">
        <v>643.9</v>
      </c>
      <c r="J67" s="68">
        <f t="shared" si="6"/>
        <v>4727.2696846319996</v>
      </c>
      <c r="K67" s="68">
        <f t="shared" si="6"/>
        <v>4857.378024575999</v>
      </c>
      <c r="L67" s="68">
        <f t="shared" si="6"/>
        <v>4987.4863645199994</v>
      </c>
      <c r="M67" s="68">
        <f t="shared" si="6"/>
        <v>5117.5947044639997</v>
      </c>
      <c r="N67" s="68">
        <f t="shared" si="6"/>
        <v>5291.0724910559993</v>
      </c>
      <c r="O67" s="68">
        <f t="shared" si="6"/>
        <v>5464.5502776479998</v>
      </c>
      <c r="P67" s="68">
        <f t="shared" si="6"/>
        <v>5638.0280642399994</v>
      </c>
      <c r="Q67" s="68">
        <f t="shared" si="6"/>
        <v>5703.0822342119991</v>
      </c>
      <c r="R67" s="69">
        <f t="shared" si="6"/>
        <v>5768.1364041839997</v>
      </c>
      <c r="S67" s="41">
        <f t="shared" si="1"/>
        <v>2.4828903390100354E-2</v>
      </c>
      <c r="T67" s="42">
        <f t="shared" si="2"/>
        <v>1.7730404823428074</v>
      </c>
      <c r="U67" s="61">
        <v>255</v>
      </c>
      <c r="W67" s="38"/>
      <c r="X67" s="10"/>
      <c r="Y67" s="10"/>
      <c r="Z67" s="38"/>
      <c r="AA67" s="87"/>
      <c r="AB67" s="80"/>
      <c r="AC67" s="39"/>
      <c r="AD67" s="39"/>
      <c r="AE67" s="39"/>
      <c r="AF67" s="166"/>
      <c r="AG67" s="129"/>
      <c r="AH67" s="129"/>
      <c r="AI67" s="129"/>
      <c r="AJ67" s="128"/>
      <c r="AK67" s="81"/>
      <c r="AL67" s="80"/>
      <c r="AM67" s="73"/>
    </row>
    <row r="68" spans="4:39" ht="15" customHeight="1">
      <c r="D68" s="38"/>
      <c r="G68" s="163"/>
      <c r="H68" s="63">
        <v>260</v>
      </c>
      <c r="I68" s="64">
        <v>659.8</v>
      </c>
      <c r="J68" s="65">
        <f t="shared" si="6"/>
        <v>4844.0014566239997</v>
      </c>
      <c r="K68" s="65">
        <f t="shared" si="6"/>
        <v>4977.3225976319991</v>
      </c>
      <c r="L68" s="65">
        <f t="shared" si="6"/>
        <v>5110.6437386399994</v>
      </c>
      <c r="M68" s="65">
        <f t="shared" si="6"/>
        <v>5243.9648796479996</v>
      </c>
      <c r="N68" s="65">
        <f t="shared" si="6"/>
        <v>5421.7264009919991</v>
      </c>
      <c r="O68" s="65">
        <f t="shared" si="6"/>
        <v>5599.4879223359994</v>
      </c>
      <c r="P68" s="65">
        <f t="shared" si="6"/>
        <v>5777.2494436800007</v>
      </c>
      <c r="Q68" s="65">
        <f t="shared" si="6"/>
        <v>5843.910014183999</v>
      </c>
      <c r="R68" s="70">
        <f t="shared" si="6"/>
        <v>5910.5705846880001</v>
      </c>
      <c r="S68" s="41">
        <f t="shared" si="1"/>
        <v>2.469327535331578E-2</v>
      </c>
      <c r="T68" s="42">
        <f t="shared" si="2"/>
        <v>1.8415159345391903</v>
      </c>
      <c r="U68" s="60">
        <v>260</v>
      </c>
      <c r="W68" s="38"/>
      <c r="X68" s="10"/>
      <c r="Y68" s="10"/>
      <c r="Z68" s="10"/>
      <c r="AA68" s="87"/>
      <c r="AB68" s="80"/>
      <c r="AC68" s="39"/>
      <c r="AD68" s="39"/>
      <c r="AE68" s="39"/>
      <c r="AF68" s="166"/>
      <c r="AG68" s="129"/>
      <c r="AH68" s="129"/>
      <c r="AI68" s="129"/>
      <c r="AJ68" s="129"/>
      <c r="AK68" s="127" t="s">
        <v>51</v>
      </c>
      <c r="AL68" s="82"/>
      <c r="AM68" s="83"/>
    </row>
    <row r="69" spans="4:39" ht="15" customHeight="1">
      <c r="D69" s="38"/>
      <c r="G69" s="163"/>
      <c r="H69" s="66">
        <v>265</v>
      </c>
      <c r="I69" s="67">
        <v>676.2</v>
      </c>
      <c r="J69" s="68">
        <f t="shared" si="6"/>
        <v>4964.4040390560003</v>
      </c>
      <c r="K69" s="68">
        <f t="shared" si="6"/>
        <v>5101.0390126079992</v>
      </c>
      <c r="L69" s="68">
        <f t="shared" si="6"/>
        <v>5237.6739861599999</v>
      </c>
      <c r="M69" s="68">
        <f t="shared" si="6"/>
        <v>5374.3089597119988</v>
      </c>
      <c r="N69" s="68">
        <f t="shared" si="6"/>
        <v>5556.488924448</v>
      </c>
      <c r="O69" s="68">
        <f t="shared" si="6"/>
        <v>5738.6688891840004</v>
      </c>
      <c r="P69" s="68">
        <f t="shared" si="6"/>
        <v>5920.8488539200007</v>
      </c>
      <c r="Q69" s="68">
        <f t="shared" si="6"/>
        <v>5989.1663406959988</v>
      </c>
      <c r="R69" s="69">
        <f t="shared" si="6"/>
        <v>6057.4838274720005</v>
      </c>
      <c r="S69" s="41">
        <f t="shared" si="1"/>
        <v>2.4856016974840855E-2</v>
      </c>
      <c r="T69" s="42">
        <f t="shared" si="2"/>
        <v>1.9121447028423773</v>
      </c>
      <c r="U69" s="61">
        <v>265</v>
      </c>
      <c r="W69" s="38"/>
      <c r="X69" s="10"/>
      <c r="Y69" s="10"/>
      <c r="Z69" s="10"/>
      <c r="AA69" s="87"/>
      <c r="AB69" s="80"/>
      <c r="AC69" s="39"/>
      <c r="AD69" s="39"/>
      <c r="AE69" s="39"/>
      <c r="AF69" s="166"/>
      <c r="AG69" s="129"/>
      <c r="AH69" s="129"/>
      <c r="AI69" s="129"/>
      <c r="AJ69" s="129"/>
      <c r="AK69" s="128"/>
      <c r="AL69" s="82"/>
      <c r="AM69" s="83"/>
    </row>
    <row r="70" spans="4:39" ht="15" customHeight="1">
      <c r="D70" s="38"/>
      <c r="G70" s="163"/>
      <c r="H70" s="63">
        <v>270</v>
      </c>
      <c r="I70" s="64">
        <v>692.9</v>
      </c>
      <c r="J70" s="65">
        <f t="shared" si="6"/>
        <v>5087.0091077519992</v>
      </c>
      <c r="K70" s="65">
        <f t="shared" si="6"/>
        <v>5227.0185327359995</v>
      </c>
      <c r="L70" s="65">
        <f t="shared" si="6"/>
        <v>5367.027957719999</v>
      </c>
      <c r="M70" s="65">
        <f t="shared" si="6"/>
        <v>5507.0373827039994</v>
      </c>
      <c r="N70" s="65">
        <f t="shared" si="6"/>
        <v>5693.7166160159995</v>
      </c>
      <c r="O70" s="65">
        <f t="shared" si="6"/>
        <v>5880.3958493279997</v>
      </c>
      <c r="P70" s="65">
        <f t="shared" si="6"/>
        <v>6067.0750826399999</v>
      </c>
      <c r="Q70" s="65">
        <f t="shared" si="6"/>
        <v>6137.0797951319983</v>
      </c>
      <c r="R70" s="70">
        <f t="shared" si="6"/>
        <v>6207.0845076240003</v>
      </c>
      <c r="S70" s="41">
        <f t="shared" si="1"/>
        <v>2.4696835255841432E-2</v>
      </c>
      <c r="T70" s="42">
        <f t="shared" si="2"/>
        <v>1.9840654608096466</v>
      </c>
      <c r="U70" s="60">
        <v>270</v>
      </c>
      <c r="W70" s="38"/>
      <c r="X70" s="10"/>
      <c r="Y70" s="10"/>
      <c r="Z70" s="10"/>
      <c r="AA70" s="87"/>
      <c r="AB70" s="80"/>
      <c r="AC70" s="39"/>
      <c r="AD70" s="39"/>
      <c r="AE70" s="39"/>
      <c r="AF70" s="166"/>
      <c r="AG70" s="129"/>
      <c r="AH70" s="129"/>
      <c r="AI70" s="129"/>
      <c r="AJ70" s="129"/>
      <c r="AK70" s="128"/>
      <c r="AL70" s="82"/>
      <c r="AM70" s="83"/>
    </row>
    <row r="71" spans="4:39" ht="15" customHeight="1">
      <c r="D71" s="38"/>
      <c r="G71" s="163"/>
      <c r="H71" s="66">
        <v>275</v>
      </c>
      <c r="I71" s="67">
        <v>709.9</v>
      </c>
      <c r="J71" s="68">
        <f t="shared" si="6"/>
        <v>5211.8166627119999</v>
      </c>
      <c r="K71" s="68">
        <f t="shared" si="6"/>
        <v>5355.2611580159992</v>
      </c>
      <c r="L71" s="68">
        <f t="shared" si="6"/>
        <v>5498.7056533199984</v>
      </c>
      <c r="M71" s="68">
        <f t="shared" si="6"/>
        <v>5642.1501486239995</v>
      </c>
      <c r="N71" s="68">
        <f t="shared" si="6"/>
        <v>5833.4094756959994</v>
      </c>
      <c r="O71" s="68">
        <f t="shared" si="6"/>
        <v>6024.6688027679993</v>
      </c>
      <c r="P71" s="68">
        <f t="shared" si="6"/>
        <v>6215.9281298400001</v>
      </c>
      <c r="Q71" s="68">
        <f t="shared" si="6"/>
        <v>6287.6503774919993</v>
      </c>
      <c r="R71" s="69">
        <f t="shared" si="6"/>
        <v>6359.3726251440003</v>
      </c>
      <c r="S71" s="41">
        <f t="shared" si="1"/>
        <v>2.4534564872275899E-2</v>
      </c>
      <c r="T71" s="42">
        <f t="shared" si="2"/>
        <v>2.0572782084409988</v>
      </c>
      <c r="U71" s="61">
        <v>275</v>
      </c>
      <c r="W71" s="38"/>
      <c r="X71" s="38"/>
      <c r="Y71" s="10"/>
      <c r="Z71" s="10"/>
      <c r="AA71" s="87"/>
      <c r="AB71" s="80"/>
      <c r="AC71" s="39"/>
      <c r="AD71" s="39"/>
      <c r="AE71" s="39"/>
      <c r="AF71" s="166"/>
      <c r="AG71" s="129"/>
      <c r="AH71" s="129"/>
      <c r="AI71" s="129"/>
      <c r="AJ71" s="129"/>
      <c r="AK71" s="128"/>
      <c r="AL71" s="84"/>
      <c r="AM71" s="83"/>
    </row>
    <row r="72" spans="4:39" ht="15" customHeight="1">
      <c r="D72" s="38"/>
      <c r="G72" s="163"/>
      <c r="H72" s="63">
        <v>280</v>
      </c>
      <c r="I72" s="64">
        <v>727.5</v>
      </c>
      <c r="J72" s="65">
        <f t="shared" ref="J72:R81" si="7">IF($B$7=1, SNB*(1+ECHELON)*COEFF_GRILLE/100*(1+TauxMajorationResidentielle)*$B$7,
IF(AND((1+ECHELON)*COEFF_GRILLE&lt;$I$36*(1+$J$20),$B$7=34/35),SNB*(32/35*COEFF_GRILLE*(1+ECHELON)+2/35*$I$36*(1+$J$20))/100*(1+TauxMajorationResidentielle),
IF(AND((1+ECHELON)*COEFF_GRILLE&gt;=$I$36*(1+$J$20),$B$7=34/35),SNB*(1+ECHELON)*$B$7*COEFF_GRILLE/100*(1+TauxMajorationResidentielle),
IF(AND((1+ECHELON)*COEFF_GRILLE&lt;$I$36*(1+$J$20),$B$7=33/35),SNB*(32/35*COEFF_GRILLE*(1+ECHELON)+1/35*$I$36*(1+$J$20))/100*(1+TauxMajorationResidentielle),
IF(AND((1+ECHELON)*COEFF_GRILLE&gt;=$I$36*(1+$J$20),$B$7=33/35),SNB*(1+ECHELON)*$B$7*COEFF_GRILLE/100*(1+TauxMajorationResidentielle))))))</f>
        <v>5341.0291901999999</v>
      </c>
      <c r="K72" s="65">
        <f t="shared" si="7"/>
        <v>5488.0299935999992</v>
      </c>
      <c r="L72" s="65">
        <f t="shared" si="7"/>
        <v>5635.0307970000003</v>
      </c>
      <c r="M72" s="65">
        <f t="shared" si="7"/>
        <v>5782.0316003999988</v>
      </c>
      <c r="N72" s="65">
        <f t="shared" si="7"/>
        <v>5978.032671599999</v>
      </c>
      <c r="O72" s="65">
        <f t="shared" si="7"/>
        <v>6174.0337428000003</v>
      </c>
      <c r="P72" s="65">
        <f t="shared" si="7"/>
        <v>6370.0348140000006</v>
      </c>
      <c r="Q72" s="65">
        <f t="shared" si="7"/>
        <v>6443.5352156999988</v>
      </c>
      <c r="R72" s="70">
        <f t="shared" si="7"/>
        <v>6517.0356173999999</v>
      </c>
      <c r="S72" s="41">
        <f t="shared" si="1"/>
        <v>2.4792224256937612E-2</v>
      </c>
      <c r="T72" s="42">
        <f t="shared" si="2"/>
        <v>2.1330749354005167</v>
      </c>
      <c r="U72" s="60">
        <v>280</v>
      </c>
      <c r="W72" s="38"/>
      <c r="X72" s="38"/>
      <c r="Y72" s="10"/>
      <c r="Z72" s="10"/>
      <c r="AA72" s="72"/>
      <c r="AB72" s="80"/>
      <c r="AC72" s="39"/>
      <c r="AD72" s="39"/>
      <c r="AE72" s="39"/>
      <c r="AF72" s="166"/>
      <c r="AG72" s="129"/>
      <c r="AH72" s="129"/>
      <c r="AI72" s="129"/>
      <c r="AJ72" s="129"/>
      <c r="AK72" s="129"/>
      <c r="AL72" s="127" t="s">
        <v>52</v>
      </c>
      <c r="AM72" s="85"/>
    </row>
    <row r="73" spans="4:39" ht="15" customHeight="1">
      <c r="D73" s="38"/>
      <c r="G73" s="163"/>
      <c r="H73" s="66">
        <v>285</v>
      </c>
      <c r="I73" s="67">
        <v>744</v>
      </c>
      <c r="J73" s="68">
        <f t="shared" si="7"/>
        <v>5462.1659347199993</v>
      </c>
      <c r="K73" s="68">
        <f t="shared" si="7"/>
        <v>5612.5007769600006</v>
      </c>
      <c r="L73" s="68">
        <f t="shared" si="7"/>
        <v>5762.8356191999992</v>
      </c>
      <c r="M73" s="68">
        <f t="shared" si="7"/>
        <v>5913.1704614399987</v>
      </c>
      <c r="N73" s="68">
        <f t="shared" si="7"/>
        <v>6113.6169177599995</v>
      </c>
      <c r="O73" s="68">
        <f t="shared" si="7"/>
        <v>6314.0633740800004</v>
      </c>
      <c r="P73" s="68">
        <f t="shared" si="7"/>
        <v>6514.5098303999994</v>
      </c>
      <c r="Q73" s="68">
        <f t="shared" si="7"/>
        <v>6589.67725152</v>
      </c>
      <c r="R73" s="69">
        <f t="shared" si="7"/>
        <v>6664.8446726400007</v>
      </c>
      <c r="S73" s="41">
        <f t="shared" si="1"/>
        <v>2.2680412371134162E-2</v>
      </c>
      <c r="T73" s="42">
        <f t="shared" si="2"/>
        <v>2.2041343669250648</v>
      </c>
      <c r="U73" s="61">
        <v>285</v>
      </c>
      <c r="W73" s="38"/>
      <c r="X73" s="38"/>
      <c r="Y73" s="10"/>
      <c r="Z73" s="10"/>
      <c r="AA73" s="72"/>
      <c r="AB73" s="80"/>
      <c r="AC73" s="39"/>
      <c r="AD73" s="39"/>
      <c r="AE73" s="39"/>
      <c r="AF73" s="166"/>
      <c r="AG73" s="129"/>
      <c r="AH73" s="129"/>
      <c r="AI73" s="129"/>
      <c r="AJ73" s="129"/>
      <c r="AK73" s="129"/>
      <c r="AL73" s="128"/>
      <c r="AM73" s="85"/>
    </row>
    <row r="74" spans="4:39" ht="15" customHeight="1">
      <c r="D74" s="38"/>
      <c r="G74" s="163"/>
      <c r="H74" s="63">
        <v>290</v>
      </c>
      <c r="I74" s="64">
        <v>760.7</v>
      </c>
      <c r="J74" s="65">
        <f t="shared" si="7"/>
        <v>5584.771003416</v>
      </c>
      <c r="K74" s="65">
        <f t="shared" si="7"/>
        <v>5738.4802970879991</v>
      </c>
      <c r="L74" s="65">
        <f t="shared" si="7"/>
        <v>5892.1895907600001</v>
      </c>
      <c r="M74" s="65">
        <f t="shared" si="7"/>
        <v>6045.8988844319992</v>
      </c>
      <c r="N74" s="65">
        <f t="shared" si="7"/>
        <v>6250.8446093279999</v>
      </c>
      <c r="O74" s="65">
        <f t="shared" si="7"/>
        <v>6455.7903342240006</v>
      </c>
      <c r="P74" s="65">
        <f t="shared" si="7"/>
        <v>6660.7360591200004</v>
      </c>
      <c r="Q74" s="65">
        <f t="shared" si="7"/>
        <v>6737.5907059560004</v>
      </c>
      <c r="R74" s="70">
        <f t="shared" si="7"/>
        <v>6814.4453527919995</v>
      </c>
      <c r="S74" s="41">
        <f t="shared" si="1"/>
        <v>2.2446236559139576E-2</v>
      </c>
      <c r="T74" s="42">
        <f t="shared" si="2"/>
        <v>2.2760551248923337</v>
      </c>
      <c r="U74" s="60">
        <v>290</v>
      </c>
      <c r="W74" s="38"/>
      <c r="X74" s="38"/>
      <c r="Y74" s="10"/>
      <c r="Z74" s="10"/>
      <c r="AA74" s="72"/>
      <c r="AB74" s="80"/>
      <c r="AC74" s="39"/>
      <c r="AD74" s="39"/>
      <c r="AE74" s="39"/>
      <c r="AF74" s="166"/>
      <c r="AG74" s="129"/>
      <c r="AH74" s="129"/>
      <c r="AI74" s="129"/>
      <c r="AJ74" s="129"/>
      <c r="AK74" s="129"/>
      <c r="AL74" s="128"/>
      <c r="AM74" s="85"/>
    </row>
    <row r="75" spans="4:39" ht="15" customHeight="1">
      <c r="D75" s="38"/>
      <c r="G75" s="163"/>
      <c r="H75" s="66">
        <v>295</v>
      </c>
      <c r="I75" s="67">
        <v>777.6</v>
      </c>
      <c r="J75" s="68">
        <f t="shared" si="7"/>
        <v>5708.8443962879992</v>
      </c>
      <c r="K75" s="68">
        <f t="shared" si="7"/>
        <v>5865.9685539840002</v>
      </c>
      <c r="L75" s="68">
        <f t="shared" si="7"/>
        <v>6023.0927116799985</v>
      </c>
      <c r="M75" s="68">
        <f t="shared" si="7"/>
        <v>6180.2168693759995</v>
      </c>
      <c r="N75" s="68">
        <f t="shared" si="7"/>
        <v>6389.7157463040003</v>
      </c>
      <c r="O75" s="68">
        <f t="shared" si="7"/>
        <v>6599.214623232001</v>
      </c>
      <c r="P75" s="68">
        <f t="shared" si="7"/>
        <v>6808.7135001599991</v>
      </c>
      <c r="Q75" s="68">
        <f t="shared" si="7"/>
        <v>6887.2755790079991</v>
      </c>
      <c r="R75" s="69">
        <f t="shared" si="7"/>
        <v>6965.8376578560001</v>
      </c>
      <c r="S75" s="41">
        <f t="shared" si="1"/>
        <v>2.2216379650322082E-2</v>
      </c>
      <c r="T75" s="42">
        <f t="shared" si="2"/>
        <v>2.3488372093023253</v>
      </c>
      <c r="U75" s="61">
        <v>295</v>
      </c>
      <c r="W75" s="38"/>
      <c r="X75" s="38"/>
      <c r="Y75" s="38"/>
      <c r="Z75" s="10"/>
      <c r="AA75" s="72"/>
      <c r="AB75" s="80"/>
      <c r="AC75" s="39"/>
      <c r="AD75" s="39"/>
      <c r="AE75" s="39"/>
      <c r="AF75" s="166"/>
      <c r="AG75" s="129"/>
      <c r="AH75" s="129"/>
      <c r="AI75" s="129"/>
      <c r="AJ75" s="129"/>
      <c r="AK75" s="129"/>
      <c r="AL75" s="128"/>
      <c r="AM75" s="86"/>
    </row>
    <row r="76" spans="4:39" ht="15" customHeight="1">
      <c r="D76" s="38"/>
      <c r="G76" s="163"/>
      <c r="H76" s="63">
        <v>300</v>
      </c>
      <c r="I76" s="64">
        <v>794.9</v>
      </c>
      <c r="J76" s="65">
        <f t="shared" si="7"/>
        <v>5835.8544375119991</v>
      </c>
      <c r="K76" s="65">
        <f t="shared" si="7"/>
        <v>5996.4742844159991</v>
      </c>
      <c r="L76" s="65">
        <f t="shared" si="7"/>
        <v>6157.0941313199992</v>
      </c>
      <c r="M76" s="65">
        <f t="shared" si="7"/>
        <v>6317.7139782239983</v>
      </c>
      <c r="N76" s="65">
        <f t="shared" si="7"/>
        <v>6531.8737740959987</v>
      </c>
      <c r="O76" s="65">
        <f t="shared" si="7"/>
        <v>6746.0335699679999</v>
      </c>
      <c r="P76" s="65">
        <f t="shared" si="7"/>
        <v>6960.1933658400003</v>
      </c>
      <c r="Q76" s="65">
        <f t="shared" si="7"/>
        <v>7040.503289291999</v>
      </c>
      <c r="R76" s="70">
        <f t="shared" si="7"/>
        <v>7120.8132127440003</v>
      </c>
      <c r="S76" s="41">
        <f t="shared" si="1"/>
        <v>2.2247942386831365E-2</v>
      </c>
      <c r="T76" s="42">
        <f t="shared" si="2"/>
        <v>2.4233419465977604</v>
      </c>
      <c r="U76" s="60">
        <v>300</v>
      </c>
      <c r="W76" s="38"/>
      <c r="X76" s="38"/>
      <c r="Y76" s="38"/>
      <c r="Z76" s="10"/>
      <c r="AA76" s="72"/>
      <c r="AB76" s="72"/>
      <c r="AC76" s="39"/>
      <c r="AD76" s="29"/>
      <c r="AE76" s="29"/>
      <c r="AF76" s="166"/>
      <c r="AG76" s="129"/>
      <c r="AH76" s="129"/>
      <c r="AI76" s="129"/>
      <c r="AJ76" s="129"/>
      <c r="AK76" s="129"/>
      <c r="AL76" s="129"/>
      <c r="AM76" s="131" t="s">
        <v>53</v>
      </c>
    </row>
    <row r="77" spans="4:39" ht="15" customHeight="1">
      <c r="D77" s="38"/>
      <c r="G77" s="163"/>
      <c r="H77" s="66">
        <v>305</v>
      </c>
      <c r="I77" s="67">
        <v>812.6</v>
      </c>
      <c r="J77" s="68">
        <f t="shared" si="7"/>
        <v>5965.8011270879997</v>
      </c>
      <c r="K77" s="68">
        <f t="shared" si="7"/>
        <v>6129.9974883839996</v>
      </c>
      <c r="L77" s="68">
        <f t="shared" si="7"/>
        <v>6294.1938496799994</v>
      </c>
      <c r="M77" s="68">
        <f t="shared" si="7"/>
        <v>6458.3902109759993</v>
      </c>
      <c r="N77" s="68">
        <f t="shared" si="7"/>
        <v>6677.3186927039997</v>
      </c>
      <c r="O77" s="68">
        <f t="shared" si="7"/>
        <v>6896.2471744320001</v>
      </c>
      <c r="P77" s="68">
        <f t="shared" si="7"/>
        <v>7115.1756561599996</v>
      </c>
      <c r="Q77" s="68">
        <f t="shared" si="7"/>
        <v>7197.273836807999</v>
      </c>
      <c r="R77" s="69">
        <f t="shared" si="7"/>
        <v>7279.3720174559994</v>
      </c>
      <c r="S77" s="41">
        <f t="shared" si="1"/>
        <v>2.2266951817838665E-2</v>
      </c>
      <c r="T77" s="42">
        <f t="shared" si="2"/>
        <v>2.4995693367786385</v>
      </c>
      <c r="U77" s="61">
        <v>305</v>
      </c>
      <c r="W77" s="38"/>
      <c r="X77" s="38"/>
      <c r="Y77" s="38"/>
      <c r="Z77" s="10"/>
      <c r="AA77" s="72"/>
      <c r="AB77" s="72"/>
      <c r="AC77" s="39"/>
      <c r="AD77" s="29"/>
      <c r="AE77" s="29"/>
      <c r="AF77" s="166"/>
      <c r="AG77" s="129"/>
      <c r="AH77" s="129"/>
      <c r="AI77" s="129"/>
      <c r="AJ77" s="129"/>
      <c r="AK77" s="129"/>
      <c r="AL77" s="129"/>
      <c r="AM77" s="132"/>
    </row>
    <row r="78" spans="4:39" ht="15" customHeight="1">
      <c r="D78" s="38"/>
      <c r="G78" s="163"/>
      <c r="H78" s="63">
        <v>310</v>
      </c>
      <c r="I78" s="64">
        <v>830.7</v>
      </c>
      <c r="J78" s="65">
        <f t="shared" si="7"/>
        <v>6098.684465016001</v>
      </c>
      <c r="K78" s="65">
        <f t="shared" si="7"/>
        <v>6266.5381658880005</v>
      </c>
      <c r="L78" s="65">
        <f t="shared" si="7"/>
        <v>6434.3918667600001</v>
      </c>
      <c r="M78" s="65">
        <f t="shared" si="7"/>
        <v>6602.2455676320005</v>
      </c>
      <c r="N78" s="65">
        <f t="shared" si="7"/>
        <v>6826.0505021280005</v>
      </c>
      <c r="O78" s="65">
        <f t="shared" si="7"/>
        <v>7049.8554366239996</v>
      </c>
      <c r="P78" s="65">
        <f t="shared" si="7"/>
        <v>7273.6603711200014</v>
      </c>
      <c r="Q78" s="65">
        <f t="shared" si="7"/>
        <v>7357.5872215559993</v>
      </c>
      <c r="R78" s="70">
        <f t="shared" si="7"/>
        <v>7441.5140719920009</v>
      </c>
      <c r="S78" s="41">
        <f t="shared" si="1"/>
        <v>2.2274181639183155E-2</v>
      </c>
      <c r="T78" s="42">
        <f t="shared" si="2"/>
        <v>2.5775193798449614</v>
      </c>
      <c r="U78" s="60">
        <v>310</v>
      </c>
      <c r="W78" s="38"/>
      <c r="X78" s="38"/>
      <c r="Y78" s="38"/>
      <c r="Z78" s="10"/>
      <c r="AA78" s="72"/>
      <c r="AB78" s="72"/>
      <c r="AC78" s="39"/>
      <c r="AD78" s="29"/>
      <c r="AE78" s="29"/>
      <c r="AF78" s="166"/>
      <c r="AG78" s="129"/>
      <c r="AH78" s="129"/>
      <c r="AI78" s="129"/>
      <c r="AJ78" s="129"/>
      <c r="AK78" s="129"/>
      <c r="AL78" s="129"/>
      <c r="AM78" s="132"/>
    </row>
    <row r="79" spans="4:39" ht="15" customHeight="1">
      <c r="D79" s="38"/>
      <c r="G79" s="163"/>
      <c r="H79" s="66">
        <v>315</v>
      </c>
      <c r="I79" s="67">
        <v>849.3</v>
      </c>
      <c r="J79" s="68">
        <f t="shared" si="7"/>
        <v>6235.2386133839991</v>
      </c>
      <c r="K79" s="68">
        <f t="shared" si="7"/>
        <v>6406.8506853119998</v>
      </c>
      <c r="L79" s="68">
        <f t="shared" si="7"/>
        <v>6578.4627572399986</v>
      </c>
      <c r="M79" s="68">
        <f t="shared" si="7"/>
        <v>6750.0748291679984</v>
      </c>
      <c r="N79" s="68">
        <f t="shared" si="7"/>
        <v>6978.8909250719989</v>
      </c>
      <c r="O79" s="68">
        <f t="shared" si="7"/>
        <v>7207.7070209759986</v>
      </c>
      <c r="P79" s="68">
        <f t="shared" si="7"/>
        <v>7436.5231168800001</v>
      </c>
      <c r="Q79" s="68">
        <f t="shared" si="7"/>
        <v>7522.3291528439986</v>
      </c>
      <c r="R79" s="69">
        <f t="shared" si="7"/>
        <v>7608.1351888079989</v>
      </c>
      <c r="S79" s="41">
        <f t="shared" si="1"/>
        <v>2.2390754785120759E-2</v>
      </c>
      <c r="T79" s="42">
        <f t="shared" si="2"/>
        <v>2.6576227390180871</v>
      </c>
      <c r="U79" s="61">
        <v>315</v>
      </c>
      <c r="W79" s="38"/>
      <c r="X79" s="38"/>
      <c r="Y79" s="38"/>
      <c r="Z79" s="10"/>
      <c r="AA79" s="72"/>
      <c r="AB79" s="72"/>
      <c r="AC79" s="39"/>
      <c r="AD79" s="29"/>
      <c r="AE79" s="29"/>
      <c r="AF79" s="166"/>
      <c r="AG79" s="129"/>
      <c r="AH79" s="129"/>
      <c r="AI79" s="129"/>
      <c r="AJ79" s="129"/>
      <c r="AK79" s="129"/>
      <c r="AL79" s="129"/>
      <c r="AM79" s="132"/>
    </row>
    <row r="80" spans="4:39" ht="15" customHeight="1">
      <c r="D80" s="38"/>
      <c r="G80" s="163"/>
      <c r="H80" s="63">
        <v>320</v>
      </c>
      <c r="I80" s="64">
        <v>868.5</v>
      </c>
      <c r="J80" s="65">
        <f t="shared" si="7"/>
        <v>6376.1977342799992</v>
      </c>
      <c r="K80" s="65">
        <f t="shared" si="7"/>
        <v>6551.6894150399994</v>
      </c>
      <c r="L80" s="65">
        <f t="shared" si="7"/>
        <v>6727.1810957999978</v>
      </c>
      <c r="M80" s="65">
        <f t="shared" si="7"/>
        <v>6902.6727765599981</v>
      </c>
      <c r="N80" s="65">
        <f t="shared" si="7"/>
        <v>7136.6616842399999</v>
      </c>
      <c r="O80" s="65">
        <f t="shared" si="7"/>
        <v>7370.6505919199999</v>
      </c>
      <c r="P80" s="65">
        <f t="shared" si="7"/>
        <v>7604.639499599999</v>
      </c>
      <c r="Q80" s="65">
        <f t="shared" si="7"/>
        <v>7692.3853399799991</v>
      </c>
      <c r="R80" s="70">
        <f t="shared" si="7"/>
        <v>7780.1311803599992</v>
      </c>
      <c r="S80" s="41">
        <f t="shared" si="1"/>
        <v>2.26068527022254E-2</v>
      </c>
      <c r="T80" s="42">
        <f t="shared" si="2"/>
        <v>2.7403100775193794</v>
      </c>
      <c r="U80" s="60">
        <v>320</v>
      </c>
      <c r="W80" s="38"/>
      <c r="X80" s="38"/>
      <c r="Y80" s="38"/>
      <c r="Z80" s="38"/>
      <c r="AA80" s="72"/>
      <c r="AB80" s="72"/>
      <c r="AC80" s="39"/>
      <c r="AD80" s="29"/>
      <c r="AE80" s="29"/>
      <c r="AF80" s="166"/>
      <c r="AG80" s="129"/>
      <c r="AH80" s="129"/>
      <c r="AI80" s="129"/>
      <c r="AJ80" s="129"/>
      <c r="AK80" s="129"/>
      <c r="AL80" s="129"/>
      <c r="AM80" s="132"/>
    </row>
    <row r="81" spans="4:39" ht="15" customHeight="1">
      <c r="D81" s="38"/>
      <c r="G81" s="163"/>
      <c r="H81" s="66">
        <v>325</v>
      </c>
      <c r="I81" s="67">
        <v>887.4</v>
      </c>
      <c r="J81" s="68">
        <f t="shared" si="7"/>
        <v>6514.9543689120001</v>
      </c>
      <c r="K81" s="68">
        <f t="shared" si="7"/>
        <v>6694.2650396159997</v>
      </c>
      <c r="L81" s="68">
        <f t="shared" si="7"/>
        <v>6873.5757103199994</v>
      </c>
      <c r="M81" s="68">
        <f t="shared" si="7"/>
        <v>7052.886381024</v>
      </c>
      <c r="N81" s="68">
        <f t="shared" si="7"/>
        <v>7291.9672752959996</v>
      </c>
      <c r="O81" s="68">
        <f t="shared" si="7"/>
        <v>7531.0481695679991</v>
      </c>
      <c r="P81" s="68">
        <f t="shared" si="7"/>
        <v>7770.1290638400005</v>
      </c>
      <c r="Q81" s="68">
        <f t="shared" si="7"/>
        <v>7859.7843991919981</v>
      </c>
      <c r="R81" s="69">
        <f t="shared" si="7"/>
        <v>7949.4397345440002</v>
      </c>
      <c r="S81" s="41">
        <f t="shared" si="1"/>
        <v>2.1761658031088205E-2</v>
      </c>
      <c r="T81" s="42">
        <f t="shared" si="2"/>
        <v>2.8217054263565888</v>
      </c>
      <c r="U81" s="61">
        <v>325</v>
      </c>
      <c r="W81" s="38"/>
      <c r="X81" s="38"/>
      <c r="Y81" s="38"/>
      <c r="Z81" s="38"/>
      <c r="AA81" s="72"/>
      <c r="AB81" s="72"/>
      <c r="AC81" s="39"/>
      <c r="AD81" s="29"/>
      <c r="AE81" s="29"/>
      <c r="AF81" s="166"/>
      <c r="AG81" s="129"/>
      <c r="AH81" s="129"/>
      <c r="AI81" s="129"/>
      <c r="AJ81" s="129"/>
      <c r="AK81" s="129"/>
      <c r="AL81" s="129"/>
      <c r="AM81" s="132"/>
    </row>
    <row r="82" spans="4:39" ht="15" customHeight="1">
      <c r="D82" s="38"/>
      <c r="G82" s="163"/>
      <c r="H82" s="63">
        <v>330</v>
      </c>
      <c r="I82" s="64">
        <v>906.7</v>
      </c>
      <c r="J82" s="65">
        <f t="shared" ref="J82:R88" si="8">IF($B$7=1, SNB*(1+ECHELON)*COEFF_GRILLE/100*(1+TauxMajorationResidentielle)*$B$7,
IF(AND((1+ECHELON)*COEFF_GRILLE&lt;$I$36*(1+$J$20),$B$7=34/35),SNB*(32/35*COEFF_GRILLE*(1+ECHELON)+2/35*$I$36*(1+$J$20))/100*(1+TauxMajorationResidentielle),
IF(AND((1+ECHELON)*COEFF_GRILLE&gt;=$I$36*(1+$J$20),$B$7=34/35),SNB*(1+ECHELON)*$B$7*COEFF_GRILLE/100*(1+TauxMajorationResidentielle),
IF(AND((1+ECHELON)*COEFF_GRILLE&lt;$I$36*(1+$J$20),$B$7=33/35),SNB*(32/35*COEFF_GRILLE*(1+ECHELON)+1/35*$I$36*(1+$J$20))/100*(1+TauxMajorationResidentielle),
IF(AND((1+ECHELON)*COEFF_GRILLE&gt;=$I$36*(1+$J$20),$B$7=33/35),SNB*(1+ECHELON)*$B$7*COEFF_GRILLE/100*(1+TauxMajorationResidentielle))))))</f>
        <v>6656.6476518959998</v>
      </c>
      <c r="K82" s="65">
        <f t="shared" si="8"/>
        <v>6839.8581377279988</v>
      </c>
      <c r="L82" s="65">
        <f t="shared" si="8"/>
        <v>7023.0686235599997</v>
      </c>
      <c r="M82" s="65">
        <f t="shared" si="8"/>
        <v>7206.2791093919986</v>
      </c>
      <c r="N82" s="65">
        <f t="shared" si="8"/>
        <v>7450.559757168</v>
      </c>
      <c r="O82" s="65">
        <f t="shared" si="8"/>
        <v>7694.8404049439996</v>
      </c>
      <c r="P82" s="65">
        <f t="shared" si="8"/>
        <v>7939.121052720001</v>
      </c>
      <c r="Q82" s="65">
        <f t="shared" si="8"/>
        <v>8030.7262956359982</v>
      </c>
      <c r="R82" s="70">
        <f t="shared" si="8"/>
        <v>8122.3315385520009</v>
      </c>
      <c r="S82" s="41">
        <f t="shared" si="1"/>
        <v>2.174892945684026E-2</v>
      </c>
      <c r="T82" s="42">
        <f t="shared" si="2"/>
        <v>2.9048234280792422</v>
      </c>
      <c r="U82" s="60">
        <v>330</v>
      </c>
      <c r="W82" s="38"/>
      <c r="X82" s="38"/>
      <c r="Y82" s="38"/>
      <c r="Z82" s="38"/>
      <c r="AA82" s="29"/>
      <c r="AB82" s="29"/>
      <c r="AC82" s="39"/>
      <c r="AD82" s="29"/>
      <c r="AE82" s="29"/>
      <c r="AF82" s="166"/>
      <c r="AG82" s="129"/>
      <c r="AH82" s="129"/>
      <c r="AI82" s="129"/>
      <c r="AJ82" s="129"/>
      <c r="AK82" s="129"/>
      <c r="AL82" s="129"/>
      <c r="AM82" s="132"/>
    </row>
    <row r="83" spans="4:39" ht="15" customHeight="1">
      <c r="D83" s="38"/>
      <c r="G83" s="163"/>
      <c r="H83" s="66">
        <v>340</v>
      </c>
      <c r="I83" s="67">
        <v>929</v>
      </c>
      <c r="J83" s="68">
        <f t="shared" si="8"/>
        <v>6820.3657975200003</v>
      </c>
      <c r="K83" s="68">
        <f t="shared" si="8"/>
        <v>7008.08228736</v>
      </c>
      <c r="L83" s="68">
        <f t="shared" si="8"/>
        <v>7195.7987771999979</v>
      </c>
      <c r="M83" s="68">
        <f t="shared" si="8"/>
        <v>7383.5152670399984</v>
      </c>
      <c r="N83" s="68">
        <f t="shared" si="8"/>
        <v>7633.8039201599986</v>
      </c>
      <c r="O83" s="68">
        <f t="shared" si="8"/>
        <v>7884.0925732799997</v>
      </c>
      <c r="P83" s="68">
        <f t="shared" si="8"/>
        <v>8134.3812264000007</v>
      </c>
      <c r="Q83" s="68">
        <f t="shared" si="8"/>
        <v>8228.2394713199974</v>
      </c>
      <c r="R83" s="69">
        <f t="shared" si="8"/>
        <v>8322.0977162400013</v>
      </c>
      <c r="S83" s="41">
        <f t="shared" si="1"/>
        <v>2.4594684018969915E-2</v>
      </c>
      <c r="T83" s="42">
        <f t="shared" si="2"/>
        <v>3.0008613264427222</v>
      </c>
      <c r="U83" s="61">
        <v>340</v>
      </c>
      <c r="W83" s="38"/>
      <c r="X83" s="38"/>
      <c r="Y83" s="38"/>
      <c r="Z83" s="38"/>
      <c r="AA83" s="38"/>
      <c r="AB83" s="29"/>
      <c r="AC83" s="39"/>
      <c r="AD83" s="29"/>
      <c r="AE83" s="29"/>
      <c r="AF83" s="166"/>
      <c r="AG83" s="129"/>
      <c r="AH83" s="129"/>
      <c r="AI83" s="129"/>
      <c r="AJ83" s="129"/>
      <c r="AK83" s="129"/>
      <c r="AL83" s="129"/>
      <c r="AM83" s="132"/>
    </row>
    <row r="84" spans="4:39" ht="15" customHeight="1">
      <c r="D84" s="38"/>
      <c r="G84" s="163"/>
      <c r="H84" s="63">
        <v>350</v>
      </c>
      <c r="I84" s="64">
        <v>949.6</v>
      </c>
      <c r="J84" s="65">
        <f t="shared" si="8"/>
        <v>6971.6031876479992</v>
      </c>
      <c r="K84" s="65">
        <f t="shared" si="8"/>
        <v>7163.4821744639994</v>
      </c>
      <c r="L84" s="65">
        <f t="shared" si="8"/>
        <v>7355.3611612799987</v>
      </c>
      <c r="M84" s="65">
        <f t="shared" si="8"/>
        <v>7547.2401480959988</v>
      </c>
      <c r="N84" s="65">
        <f t="shared" si="8"/>
        <v>7803.078797184</v>
      </c>
      <c r="O84" s="65">
        <f t="shared" si="8"/>
        <v>8058.9174462719993</v>
      </c>
      <c r="P84" s="65">
        <f t="shared" si="8"/>
        <v>8314.7560953600005</v>
      </c>
      <c r="Q84" s="65">
        <f t="shared" si="8"/>
        <v>8410.6955887679978</v>
      </c>
      <c r="R84" s="70">
        <f t="shared" si="8"/>
        <v>8506.6350821759988</v>
      </c>
      <c r="S84" s="41">
        <f t="shared" si="1"/>
        <v>2.217438105489733E-2</v>
      </c>
      <c r="T84" s="42">
        <f t="shared" si="2"/>
        <v>3.0895779500430658</v>
      </c>
      <c r="U84" s="60">
        <v>350</v>
      </c>
      <c r="W84" s="38"/>
      <c r="X84" s="38"/>
      <c r="Y84" s="38"/>
      <c r="Z84" s="38"/>
      <c r="AA84" s="38"/>
      <c r="AB84" s="29"/>
      <c r="AC84" s="39"/>
      <c r="AD84" s="29"/>
      <c r="AE84" s="29"/>
      <c r="AF84" s="166"/>
      <c r="AG84" s="129"/>
      <c r="AH84" s="129"/>
      <c r="AI84" s="129"/>
      <c r="AJ84" s="129"/>
      <c r="AK84" s="129"/>
      <c r="AL84" s="129"/>
      <c r="AM84" s="132"/>
    </row>
    <row r="85" spans="4:39" ht="15" customHeight="1">
      <c r="D85" s="38"/>
      <c r="G85" s="163"/>
      <c r="H85" s="66">
        <v>355</v>
      </c>
      <c r="I85" s="67">
        <v>971.4</v>
      </c>
      <c r="J85" s="68">
        <f t="shared" si="8"/>
        <v>7131.6505228319993</v>
      </c>
      <c r="K85" s="68">
        <f t="shared" si="8"/>
        <v>7327.9344821759996</v>
      </c>
      <c r="L85" s="68">
        <f t="shared" si="8"/>
        <v>7524.218441519999</v>
      </c>
      <c r="M85" s="68">
        <f t="shared" si="8"/>
        <v>7720.5024008639994</v>
      </c>
      <c r="N85" s="68">
        <f t="shared" si="8"/>
        <v>7982.2143466559992</v>
      </c>
      <c r="O85" s="68">
        <f t="shared" si="8"/>
        <v>8243.926292447999</v>
      </c>
      <c r="P85" s="68">
        <f t="shared" si="8"/>
        <v>8505.6382382400006</v>
      </c>
      <c r="Q85" s="68">
        <f t="shared" si="8"/>
        <v>8603.780217911999</v>
      </c>
      <c r="R85" s="69">
        <f t="shared" si="8"/>
        <v>8701.9221975839992</v>
      </c>
      <c r="S85" s="41">
        <f t="shared" si="1"/>
        <v>2.29570345408594E-2</v>
      </c>
      <c r="T85" s="42">
        <f t="shared" si="2"/>
        <v>3.1834625322997407</v>
      </c>
      <c r="U85" s="61">
        <v>355</v>
      </c>
      <c r="W85" s="38"/>
      <c r="X85" s="38"/>
      <c r="Y85" s="38"/>
      <c r="Z85" s="38"/>
      <c r="AA85" s="38"/>
      <c r="AB85" s="29"/>
      <c r="AC85" s="39"/>
      <c r="AD85" s="29"/>
      <c r="AE85" s="29"/>
      <c r="AF85" s="166"/>
      <c r="AG85" s="129"/>
      <c r="AH85" s="129"/>
      <c r="AI85" s="129"/>
      <c r="AJ85" s="129"/>
      <c r="AK85" s="129"/>
      <c r="AL85" s="129"/>
      <c r="AM85" s="132"/>
    </row>
    <row r="86" spans="4:39" ht="15" customHeight="1">
      <c r="D86" s="38"/>
      <c r="G86" s="163"/>
      <c r="H86" s="63">
        <v>360</v>
      </c>
      <c r="I86" s="64">
        <v>993.8</v>
      </c>
      <c r="J86" s="65">
        <f t="shared" si="8"/>
        <v>7296.1028305439995</v>
      </c>
      <c r="K86" s="65">
        <f t="shared" si="8"/>
        <v>7496.9130001919993</v>
      </c>
      <c r="L86" s="65">
        <f t="shared" si="8"/>
        <v>7697.7231698399983</v>
      </c>
      <c r="M86" s="65">
        <f t="shared" si="8"/>
        <v>7898.5333394879981</v>
      </c>
      <c r="N86" s="65">
        <f t="shared" si="8"/>
        <v>8166.2802323519991</v>
      </c>
      <c r="O86" s="65">
        <f t="shared" si="8"/>
        <v>8434.0271252159982</v>
      </c>
      <c r="P86" s="65">
        <f t="shared" si="8"/>
        <v>8701.7740180799992</v>
      </c>
      <c r="Q86" s="65">
        <f t="shared" si="8"/>
        <v>8802.1791029039978</v>
      </c>
      <c r="R86" s="70">
        <f t="shared" si="8"/>
        <v>8902.584187728</v>
      </c>
      <c r="S86" s="41">
        <f t="shared" si="1"/>
        <v>2.305950175005167E-2</v>
      </c>
      <c r="T86" s="42">
        <f t="shared" si="2"/>
        <v>3.2799310938845823</v>
      </c>
      <c r="U86" s="60">
        <v>360</v>
      </c>
      <c r="W86" s="38"/>
      <c r="X86" s="38"/>
      <c r="Y86" s="38"/>
      <c r="Z86" s="38"/>
      <c r="AA86" s="38"/>
      <c r="AB86" s="29"/>
      <c r="AC86" s="39"/>
      <c r="AD86" s="29"/>
      <c r="AE86" s="29"/>
      <c r="AF86" s="166"/>
      <c r="AG86" s="129"/>
      <c r="AH86" s="129"/>
      <c r="AI86" s="129"/>
      <c r="AJ86" s="129"/>
      <c r="AK86" s="129"/>
      <c r="AL86" s="129"/>
      <c r="AM86" s="132"/>
    </row>
    <row r="87" spans="4:39" ht="15" customHeight="1">
      <c r="D87" s="38"/>
      <c r="G87" s="163"/>
      <c r="H87" s="66">
        <v>365</v>
      </c>
      <c r="I87" s="67">
        <v>1016.7</v>
      </c>
      <c r="J87" s="68">
        <f t="shared" si="8"/>
        <v>7464.2259486960002</v>
      </c>
      <c r="K87" s="68">
        <f t="shared" si="8"/>
        <v>7669.663360128</v>
      </c>
      <c r="L87" s="68">
        <f t="shared" si="8"/>
        <v>7875.100771559999</v>
      </c>
      <c r="M87" s="68">
        <f t="shared" si="8"/>
        <v>8080.5381829919988</v>
      </c>
      <c r="N87" s="68">
        <f t="shared" si="8"/>
        <v>8354.4547315679993</v>
      </c>
      <c r="O87" s="68">
        <f t="shared" si="8"/>
        <v>8628.3712801439997</v>
      </c>
      <c r="P87" s="68">
        <f t="shared" si="8"/>
        <v>8902.2878287200001</v>
      </c>
      <c r="Q87" s="68">
        <f t="shared" si="8"/>
        <v>9005.0065344359991</v>
      </c>
      <c r="R87" s="69">
        <f t="shared" si="8"/>
        <v>9107.725240152</v>
      </c>
      <c r="S87" s="41">
        <f>+R87/R86-1</f>
        <v>2.3042865767760157E-2</v>
      </c>
      <c r="T87" s="42">
        <f t="shared" ref="T87:T88" si="9">+R87/$R$22-1</f>
        <v>3.3785529715762275</v>
      </c>
      <c r="U87" s="61">
        <v>365</v>
      </c>
      <c r="W87" s="38"/>
      <c r="X87" s="38"/>
      <c r="Y87" s="38"/>
      <c r="Z87" s="38"/>
      <c r="AA87" s="38"/>
      <c r="AB87" s="29"/>
      <c r="AC87" s="39"/>
      <c r="AD87" s="29"/>
      <c r="AE87" s="29"/>
      <c r="AF87" s="166"/>
      <c r="AG87" s="129"/>
      <c r="AH87" s="129"/>
      <c r="AI87" s="129"/>
      <c r="AJ87" s="129"/>
      <c r="AK87" s="129"/>
      <c r="AL87" s="129"/>
      <c r="AM87" s="132"/>
    </row>
    <row r="88" spans="4:39" ht="15" customHeight="1">
      <c r="D88" s="38"/>
      <c r="G88" s="163"/>
      <c r="H88" s="110">
        <v>370</v>
      </c>
      <c r="I88" s="111">
        <v>1040</v>
      </c>
      <c r="J88" s="112">
        <f t="shared" si="8"/>
        <v>7635.2857151999997</v>
      </c>
      <c r="K88" s="112">
        <f t="shared" si="8"/>
        <v>7845.4311935999995</v>
      </c>
      <c r="L88" s="112">
        <f t="shared" si="8"/>
        <v>8055.5766719999983</v>
      </c>
      <c r="M88" s="112">
        <f t="shared" si="8"/>
        <v>8265.722150399999</v>
      </c>
      <c r="N88" s="112">
        <f t="shared" si="8"/>
        <v>8545.9161215999993</v>
      </c>
      <c r="O88" s="112">
        <f t="shared" si="8"/>
        <v>8826.1100927999996</v>
      </c>
      <c r="P88" s="112">
        <f t="shared" si="8"/>
        <v>9106.3040639999999</v>
      </c>
      <c r="Q88" s="112">
        <f t="shared" si="8"/>
        <v>9211.3768031999989</v>
      </c>
      <c r="R88" s="113">
        <f t="shared" si="8"/>
        <v>9316.4495423999997</v>
      </c>
      <c r="S88" s="43">
        <f>+R88/R87-1</f>
        <v>2.2917281400609779E-2</v>
      </c>
      <c r="T88" s="44">
        <f t="shared" si="9"/>
        <v>3.4788975021533153</v>
      </c>
      <c r="U88" s="62">
        <v>370</v>
      </c>
      <c r="W88" s="38"/>
      <c r="X88" s="38"/>
      <c r="Y88" s="38"/>
      <c r="Z88" s="38"/>
      <c r="AA88" s="38"/>
      <c r="AB88" s="29"/>
      <c r="AC88" s="39"/>
      <c r="AD88" s="29"/>
      <c r="AE88" s="29"/>
      <c r="AF88" s="167"/>
      <c r="AG88" s="130"/>
      <c r="AH88" s="130"/>
      <c r="AI88" s="130"/>
      <c r="AJ88" s="130"/>
      <c r="AK88" s="130"/>
      <c r="AL88" s="130"/>
      <c r="AM88" s="133"/>
    </row>
    <row r="89" spans="4:39" ht="15" customHeight="1">
      <c r="D89" s="38"/>
      <c r="G89" s="101"/>
      <c r="H89" s="66" t="s">
        <v>54</v>
      </c>
      <c r="I89" s="67">
        <v>842.9</v>
      </c>
      <c r="J89" s="68">
        <f t="shared" ref="J89:R103" si="10">IF($B$7=1, SNB*(1+ECHELON)*COEFF_GRILLE/100*(1+TauxMajorationResidentielle)*$B$7,
IF(AND((1+ECHELON)*COEFF_GRILLE&lt;$I$36*(1+$J$20),$B$7=34/35),SNB*(32/35*COEFF_GRILLE*(1+ECHELON)+2/35*$I$36*(1+$J$20))/100*(1+TauxMajorationResidentielle),
IF(AND((1+ECHELON)*COEFF_GRILLE&gt;=$I$36*(1+$J$20),$B$7=34/35),SNB*(1+ECHELON)*$B$7*COEFF_GRILLE/100*(1+TauxMajorationResidentielle),
IF(AND((1+ECHELON)*COEFF_GRILLE&lt;$I$36*(1+$J$20),$B$7=33/35),SNB*(32/35*COEFF_GRILLE*(1+ECHELON)+1/35*$I$36*(1+$J$20))/100*(1+TauxMajorationResidentielle),
IF(AND((1+ECHELON)*COEFF_GRILLE&gt;=$I$36*(1+$J$20),$B$7=33/35),SNB*(1+ECHELON)*$B$7*COEFF_GRILLE/100*(1+TauxMajorationResidentielle))))))</f>
        <v>6188.2522397519997</v>
      </c>
      <c r="K89" s="68">
        <f t="shared" si="10"/>
        <v>6358.5711087359996</v>
      </c>
      <c r="L89" s="68">
        <f t="shared" si="10"/>
        <v>6528.8899777199995</v>
      </c>
      <c r="M89" s="68">
        <f t="shared" si="10"/>
        <v>6699.2088467039985</v>
      </c>
      <c r="N89" s="68">
        <f t="shared" si="10"/>
        <v>6926.3006720159992</v>
      </c>
      <c r="O89" s="68">
        <f t="shared" si="10"/>
        <v>7153.3924973279991</v>
      </c>
      <c r="P89" s="68">
        <f t="shared" si="10"/>
        <v>7380.4843226400008</v>
      </c>
      <c r="Q89" s="68">
        <f t="shared" si="10"/>
        <v>7465.6437571319975</v>
      </c>
      <c r="R89" s="69">
        <f t="shared" si="10"/>
        <v>7550.8031916239988</v>
      </c>
      <c r="S89" s="114"/>
      <c r="T89" s="115"/>
      <c r="U89" s="61" t="s">
        <v>54</v>
      </c>
      <c r="W89" s="38"/>
      <c r="X89" s="180" t="s">
        <v>55</v>
      </c>
      <c r="Y89" s="180"/>
      <c r="Z89" s="181" t="s">
        <v>56</v>
      </c>
      <c r="AA89" s="181"/>
      <c r="AB89" s="182" t="s">
        <v>57</v>
      </c>
      <c r="AC89" s="182"/>
      <c r="AD89" s="29"/>
      <c r="AE89" s="29"/>
      <c r="AF89" s="108"/>
      <c r="AG89" s="108"/>
      <c r="AH89" s="108"/>
      <c r="AI89" s="108"/>
      <c r="AJ89" s="108"/>
      <c r="AK89" s="108"/>
      <c r="AL89" s="108"/>
      <c r="AM89" s="108"/>
    </row>
    <row r="90" spans="4:39" ht="15" customHeight="1">
      <c r="D90" s="38"/>
      <c r="G90" s="101"/>
      <c r="H90" s="63" t="s">
        <v>58</v>
      </c>
      <c r="I90" s="64">
        <v>862.1</v>
      </c>
      <c r="J90" s="65">
        <f t="shared" si="10"/>
        <v>6329.2113606479998</v>
      </c>
      <c r="K90" s="65">
        <f t="shared" si="10"/>
        <v>6503.4098384640001</v>
      </c>
      <c r="L90" s="65">
        <f t="shared" si="10"/>
        <v>6677.6083162799996</v>
      </c>
      <c r="M90" s="65">
        <f t="shared" si="10"/>
        <v>6851.8067940959991</v>
      </c>
      <c r="N90" s="65">
        <f t="shared" si="10"/>
        <v>7084.0714311839993</v>
      </c>
      <c r="O90" s="65">
        <f t="shared" si="10"/>
        <v>7316.3360682719995</v>
      </c>
      <c r="P90" s="65">
        <f t="shared" si="10"/>
        <v>7548.6007053600006</v>
      </c>
      <c r="Q90" s="65">
        <f t="shared" si="10"/>
        <v>7635.6999442679989</v>
      </c>
      <c r="R90" s="70">
        <f t="shared" si="10"/>
        <v>7722.799183176</v>
      </c>
      <c r="S90" s="105">
        <f t="shared" ref="S90:S91" si="11">+R90/R89-1</f>
        <v>2.2778502787994093E-2</v>
      </c>
      <c r="T90" s="106">
        <f t="shared" ref="T90:T91" si="12">+R90/$R$22-1</f>
        <v>2.7127476313522823</v>
      </c>
      <c r="U90" s="60" t="s">
        <v>58</v>
      </c>
      <c r="W90" s="38"/>
      <c r="X90" s="180"/>
      <c r="Y90" s="180"/>
      <c r="Z90" s="181"/>
      <c r="AA90" s="181"/>
      <c r="AB90" s="182"/>
      <c r="AC90" s="182"/>
      <c r="AD90" s="29"/>
      <c r="AE90" s="29"/>
      <c r="AF90" s="108"/>
      <c r="AG90" s="108"/>
      <c r="AH90" s="108"/>
      <c r="AI90" s="108"/>
      <c r="AJ90" s="108"/>
      <c r="AK90" s="108"/>
      <c r="AL90" s="108"/>
      <c r="AM90" s="108"/>
    </row>
    <row r="91" spans="4:39" ht="15" customHeight="1">
      <c r="D91" s="38"/>
      <c r="G91" s="101"/>
      <c r="H91" s="66" t="s">
        <v>59</v>
      </c>
      <c r="I91" s="67">
        <v>881.8</v>
      </c>
      <c r="J91" s="68">
        <f t="shared" si="10"/>
        <v>6473.8412919839993</v>
      </c>
      <c r="K91" s="68">
        <f t="shared" si="10"/>
        <v>6652.0204101119998</v>
      </c>
      <c r="L91" s="68">
        <f t="shared" si="10"/>
        <v>6830.1995282399985</v>
      </c>
      <c r="M91" s="68">
        <f t="shared" si="10"/>
        <v>7008.378646367998</v>
      </c>
      <c r="N91" s="68">
        <f t="shared" si="10"/>
        <v>7245.9508038719996</v>
      </c>
      <c r="O91" s="68">
        <f t="shared" si="10"/>
        <v>7483.5229613759984</v>
      </c>
      <c r="P91" s="68">
        <f t="shared" si="10"/>
        <v>7721.09511888</v>
      </c>
      <c r="Q91" s="68">
        <f t="shared" si="10"/>
        <v>7810.1846779439984</v>
      </c>
      <c r="R91" s="69">
        <f t="shared" si="10"/>
        <v>7899.2742370079995</v>
      </c>
      <c r="S91" s="105">
        <f t="shared" si="11"/>
        <v>2.2851177357614993E-2</v>
      </c>
      <c r="T91" s="106">
        <f t="shared" si="12"/>
        <v>2.7975882859603787</v>
      </c>
      <c r="U91" s="61" t="s">
        <v>59</v>
      </c>
      <c r="W91" s="38"/>
      <c r="X91" s="179"/>
      <c r="Y91" s="179"/>
      <c r="Z91" s="116"/>
      <c r="AA91" s="116"/>
      <c r="AB91" s="118"/>
      <c r="AC91" s="119"/>
      <c r="AD91" s="29"/>
      <c r="AE91" s="29"/>
      <c r="AF91" s="108"/>
      <c r="AG91" s="108"/>
      <c r="AH91" s="108"/>
      <c r="AI91" s="108"/>
      <c r="AJ91" s="108"/>
      <c r="AK91" s="108"/>
      <c r="AL91" s="108"/>
      <c r="AM91" s="108"/>
    </row>
    <row r="92" spans="4:39" ht="15" customHeight="1">
      <c r="D92" s="38"/>
      <c r="G92" s="101"/>
      <c r="H92" s="63" t="s">
        <v>60</v>
      </c>
      <c r="I92" s="64">
        <v>901.4</v>
      </c>
      <c r="J92" s="65">
        <f t="shared" si="10"/>
        <v>6617.7370612320001</v>
      </c>
      <c r="K92" s="65">
        <f t="shared" si="10"/>
        <v>6799.8766133759991</v>
      </c>
      <c r="L92" s="65">
        <f t="shared" si="10"/>
        <v>6982.016165519999</v>
      </c>
      <c r="M92" s="65">
        <f t="shared" si="10"/>
        <v>7164.1557176639981</v>
      </c>
      <c r="N92" s="65">
        <f t="shared" si="10"/>
        <v>7407.0084538559995</v>
      </c>
      <c r="O92" s="65">
        <f t="shared" si="10"/>
        <v>7649.861190048</v>
      </c>
      <c r="P92" s="65">
        <f t="shared" si="10"/>
        <v>7892.7139262399996</v>
      </c>
      <c r="Q92" s="65">
        <f t="shared" si="10"/>
        <v>7983.7837023119973</v>
      </c>
      <c r="R92" s="70">
        <f t="shared" si="10"/>
        <v>8074.8534783839996</v>
      </c>
      <c r="S92" s="105">
        <f t="shared" ref="S92:S103" si="13">+R92/R91-1</f>
        <v>2.2227262417781724E-2</v>
      </c>
      <c r="T92" s="106">
        <f t="shared" ref="T92:T103" si="14">+R92/$R$22-1</f>
        <v>2.881998277347114</v>
      </c>
      <c r="U92" s="60" t="s">
        <v>60</v>
      </c>
      <c r="W92" s="38"/>
      <c r="X92" s="179"/>
      <c r="Y92" s="179"/>
      <c r="Z92" s="116"/>
      <c r="AA92" s="116"/>
      <c r="AB92" s="118"/>
      <c r="AC92" s="119"/>
      <c r="AD92" s="29"/>
      <c r="AE92" s="29"/>
      <c r="AF92" s="108"/>
      <c r="AG92" s="108"/>
      <c r="AH92" s="108"/>
      <c r="AI92" s="108"/>
      <c r="AJ92" s="108"/>
      <c r="AK92" s="108"/>
      <c r="AL92" s="108"/>
      <c r="AM92" s="108"/>
    </row>
    <row r="93" spans="4:39" ht="15" customHeight="1">
      <c r="D93" s="38"/>
      <c r="G93" s="101"/>
      <c r="H93" s="66" t="s">
        <v>61</v>
      </c>
      <c r="I93" s="67">
        <v>921.6</v>
      </c>
      <c r="J93" s="68">
        <f t="shared" si="10"/>
        <v>6766.0378030080001</v>
      </c>
      <c r="K93" s="68">
        <f t="shared" si="10"/>
        <v>6952.2590269439997</v>
      </c>
      <c r="L93" s="68">
        <f t="shared" si="10"/>
        <v>7138.4802508799994</v>
      </c>
      <c r="M93" s="68">
        <f t="shared" si="10"/>
        <v>7324.7014748159982</v>
      </c>
      <c r="N93" s="68">
        <f t="shared" si="10"/>
        <v>7572.9964400639992</v>
      </c>
      <c r="O93" s="68">
        <f t="shared" si="10"/>
        <v>7821.2914053120003</v>
      </c>
      <c r="P93" s="68">
        <f t="shared" si="10"/>
        <v>8069.5863705600013</v>
      </c>
      <c r="Q93" s="68">
        <f t="shared" si="10"/>
        <v>8162.6969825279975</v>
      </c>
      <c r="R93" s="69">
        <f t="shared" si="10"/>
        <v>8255.8075944960001</v>
      </c>
      <c r="S93" s="105">
        <f t="shared" si="13"/>
        <v>2.240958508986024E-2</v>
      </c>
      <c r="T93" s="106">
        <f t="shared" si="14"/>
        <v>2.9689922480620154</v>
      </c>
      <c r="U93" s="61" t="s">
        <v>61</v>
      </c>
      <c r="W93" s="38"/>
      <c r="X93" s="179"/>
      <c r="Y93" s="179"/>
      <c r="Z93" s="116"/>
      <c r="AA93" s="116"/>
      <c r="AB93" s="118"/>
      <c r="AC93" s="119"/>
      <c r="AD93" s="29"/>
      <c r="AE93" s="29"/>
      <c r="AF93" s="108"/>
      <c r="AG93" s="108"/>
      <c r="AH93" s="108"/>
      <c r="AI93" s="108"/>
      <c r="AJ93" s="108"/>
      <c r="AK93" s="108"/>
      <c r="AL93" s="108"/>
      <c r="AM93" s="108"/>
    </row>
    <row r="94" spans="4:39" ht="15" customHeight="1">
      <c r="D94" s="38"/>
      <c r="G94" s="101"/>
      <c r="H94" s="63" t="s">
        <v>62</v>
      </c>
      <c r="I94" s="64">
        <v>951.5</v>
      </c>
      <c r="J94" s="65">
        <f t="shared" si="10"/>
        <v>6985.5522673200003</v>
      </c>
      <c r="K94" s="65">
        <f t="shared" si="10"/>
        <v>7177.8151737599992</v>
      </c>
      <c r="L94" s="65">
        <f t="shared" si="10"/>
        <v>7370.0780801999999</v>
      </c>
      <c r="M94" s="65">
        <f t="shared" si="10"/>
        <v>7562.3409866399988</v>
      </c>
      <c r="N94" s="65">
        <f t="shared" si="10"/>
        <v>7818.6915285599989</v>
      </c>
      <c r="O94" s="65">
        <f t="shared" si="10"/>
        <v>8075.042070479999</v>
      </c>
      <c r="P94" s="65">
        <f t="shared" si="10"/>
        <v>8331.3926124000009</v>
      </c>
      <c r="Q94" s="65">
        <f t="shared" si="10"/>
        <v>8427.5240656199985</v>
      </c>
      <c r="R94" s="70">
        <f t="shared" si="10"/>
        <v>8523.6555188399998</v>
      </c>
      <c r="S94" s="105">
        <f t="shared" si="13"/>
        <v>3.244357638888884E-2</v>
      </c>
      <c r="T94" s="106">
        <f t="shared" si="14"/>
        <v>3.097760551248923</v>
      </c>
      <c r="U94" s="60" t="s">
        <v>62</v>
      </c>
      <c r="W94" s="38"/>
      <c r="X94" s="117"/>
      <c r="Y94" s="117"/>
      <c r="Z94" s="116"/>
      <c r="AA94" s="116"/>
      <c r="AB94" s="118"/>
      <c r="AC94" s="119"/>
      <c r="AD94" s="29"/>
      <c r="AE94" s="29"/>
      <c r="AF94" s="108"/>
      <c r="AG94" s="108"/>
      <c r="AH94" s="108"/>
      <c r="AI94" s="108"/>
      <c r="AJ94" s="108"/>
      <c r="AK94" s="108"/>
      <c r="AL94" s="108"/>
      <c r="AM94" s="108"/>
    </row>
    <row r="95" spans="4:39" ht="15" customHeight="1">
      <c r="D95" s="38"/>
      <c r="G95" s="101"/>
      <c r="H95" s="66" t="s">
        <v>63</v>
      </c>
      <c r="I95" s="67">
        <v>980.5</v>
      </c>
      <c r="J95" s="68">
        <f t="shared" si="10"/>
        <v>7198.4592728399994</v>
      </c>
      <c r="K95" s="68">
        <f t="shared" si="10"/>
        <v>7396.5820051199998</v>
      </c>
      <c r="L95" s="68">
        <f t="shared" si="10"/>
        <v>7594.7047373999985</v>
      </c>
      <c r="M95" s="68">
        <f t="shared" si="10"/>
        <v>7792.8274696799981</v>
      </c>
      <c r="N95" s="68">
        <f t="shared" si="10"/>
        <v>8056.9911127200003</v>
      </c>
      <c r="O95" s="68">
        <f t="shared" si="10"/>
        <v>8321.1547557600006</v>
      </c>
      <c r="P95" s="68">
        <f t="shared" si="10"/>
        <v>8585.3183988000001</v>
      </c>
      <c r="Q95" s="68">
        <f t="shared" si="10"/>
        <v>8684.3797649399985</v>
      </c>
      <c r="R95" s="69">
        <f t="shared" si="10"/>
        <v>8783.4411310799987</v>
      </c>
      <c r="S95" s="105">
        <f t="shared" si="13"/>
        <v>3.0478192327903164E-2</v>
      </c>
      <c r="T95" s="106">
        <f t="shared" si="14"/>
        <v>3.2226528854435825</v>
      </c>
      <c r="U95" s="61" t="s">
        <v>63</v>
      </c>
      <c r="W95" s="38"/>
      <c r="X95" s="117"/>
      <c r="Y95" s="117"/>
      <c r="Z95" s="116"/>
      <c r="AA95" s="116"/>
      <c r="AB95" s="118"/>
      <c r="AC95" s="119"/>
      <c r="AD95" s="29"/>
      <c r="AE95" s="29"/>
      <c r="AF95" s="108"/>
      <c r="AG95" s="108"/>
      <c r="AH95" s="108"/>
      <c r="AI95" s="108"/>
      <c r="AJ95" s="108"/>
      <c r="AK95" s="108"/>
      <c r="AL95" s="108"/>
      <c r="AM95" s="108"/>
    </row>
    <row r="96" spans="4:39" ht="15" customHeight="1">
      <c r="D96" s="38"/>
      <c r="G96" s="101"/>
      <c r="H96" s="63" t="s">
        <v>64</v>
      </c>
      <c r="I96" s="64">
        <v>1010.6</v>
      </c>
      <c r="J96" s="65">
        <f t="shared" si="10"/>
        <v>7419.4420613279999</v>
      </c>
      <c r="K96" s="65">
        <f t="shared" si="10"/>
        <v>7623.6468887039991</v>
      </c>
      <c r="L96" s="65">
        <f t="shared" si="10"/>
        <v>7827.8517160799993</v>
      </c>
      <c r="M96" s="65">
        <f t="shared" si="10"/>
        <v>8032.0565434559985</v>
      </c>
      <c r="N96" s="65">
        <f t="shared" si="10"/>
        <v>8304.329646623999</v>
      </c>
      <c r="O96" s="65">
        <f t="shared" si="10"/>
        <v>8576.6027497920004</v>
      </c>
      <c r="P96" s="65">
        <f t="shared" si="10"/>
        <v>8848.87585296</v>
      </c>
      <c r="Q96" s="65">
        <f t="shared" si="10"/>
        <v>8950.9782666479987</v>
      </c>
      <c r="R96" s="70">
        <f t="shared" si="10"/>
        <v>9053.080680336001</v>
      </c>
      <c r="S96" s="105">
        <f t="shared" si="13"/>
        <v>3.0698623151453663E-2</v>
      </c>
      <c r="T96" s="106">
        <f t="shared" si="14"/>
        <v>3.3522825150732132</v>
      </c>
      <c r="U96" s="60" t="s">
        <v>64</v>
      </c>
      <c r="W96" s="38"/>
      <c r="X96" s="117"/>
      <c r="Y96" s="117"/>
      <c r="Z96" s="116"/>
      <c r="AA96" s="116"/>
      <c r="AB96" s="118"/>
      <c r="AC96" s="119"/>
      <c r="AD96" s="29"/>
      <c r="AE96" s="29"/>
      <c r="AF96" s="108"/>
      <c r="AG96" s="108"/>
      <c r="AH96" s="108"/>
      <c r="AI96" s="108"/>
      <c r="AJ96" s="108"/>
      <c r="AK96" s="108"/>
      <c r="AL96" s="108"/>
      <c r="AM96" s="108"/>
    </row>
    <row r="97" spans="4:39" ht="15" customHeight="1">
      <c r="D97" s="38"/>
      <c r="G97" s="101"/>
      <c r="H97" s="66" t="s">
        <v>65</v>
      </c>
      <c r="I97" s="67">
        <v>1033.8</v>
      </c>
      <c r="J97" s="68">
        <f t="shared" si="10"/>
        <v>7589.7676657439988</v>
      </c>
      <c r="K97" s="68">
        <f t="shared" si="10"/>
        <v>7798.660353792</v>
      </c>
      <c r="L97" s="68">
        <f t="shared" si="10"/>
        <v>8007.5530418399976</v>
      </c>
      <c r="M97" s="68">
        <f t="shared" si="10"/>
        <v>8216.4457298879988</v>
      </c>
      <c r="N97" s="68">
        <f t="shared" si="10"/>
        <v>8494.9693139519986</v>
      </c>
      <c r="O97" s="68">
        <f t="shared" si="10"/>
        <v>8773.4928980160003</v>
      </c>
      <c r="P97" s="68">
        <f t="shared" si="10"/>
        <v>9052.0164820800001</v>
      </c>
      <c r="Q97" s="68">
        <f t="shared" si="10"/>
        <v>9156.4628261039979</v>
      </c>
      <c r="R97" s="69">
        <f t="shared" si="10"/>
        <v>9260.9091701279995</v>
      </c>
      <c r="S97" s="105">
        <f t="shared" si="13"/>
        <v>2.2956659410251268E-2</v>
      </c>
      <c r="T97" s="106">
        <f t="shared" si="14"/>
        <v>3.4521963824289399</v>
      </c>
      <c r="U97" s="61" t="s">
        <v>65</v>
      </c>
      <c r="W97" s="38"/>
      <c r="X97" s="38"/>
      <c r="Y97" s="38"/>
      <c r="Z97" s="116"/>
      <c r="AA97" s="116"/>
      <c r="AB97" s="118"/>
      <c r="AC97" s="119"/>
      <c r="AD97" s="29"/>
      <c r="AE97" s="29"/>
      <c r="AF97" s="108"/>
      <c r="AG97" s="108"/>
      <c r="AH97" s="108"/>
      <c r="AI97" s="108"/>
      <c r="AJ97" s="108"/>
      <c r="AK97" s="108"/>
      <c r="AL97" s="108"/>
      <c r="AM97" s="108"/>
    </row>
    <row r="98" spans="4:39" ht="15" customHeight="1">
      <c r="D98" s="38"/>
      <c r="G98" s="101"/>
      <c r="H98" s="66" t="s">
        <v>66</v>
      </c>
      <c r="I98" s="67">
        <v>1057.5999999999999</v>
      </c>
      <c r="J98" s="68">
        <f t="shared" si="10"/>
        <v>7764.4982426879997</v>
      </c>
      <c r="K98" s="68">
        <f t="shared" si="10"/>
        <v>7978.2000291839995</v>
      </c>
      <c r="L98" s="68">
        <f t="shared" si="10"/>
        <v>8191.9018156799993</v>
      </c>
      <c r="M98" s="68">
        <f t="shared" si="10"/>
        <v>8405.6036021759974</v>
      </c>
      <c r="N98" s="68">
        <f t="shared" si="10"/>
        <v>8690.539317503999</v>
      </c>
      <c r="O98" s="68">
        <f t="shared" si="10"/>
        <v>8975.4750328319988</v>
      </c>
      <c r="P98" s="68">
        <f t="shared" si="10"/>
        <v>9260.4107481600004</v>
      </c>
      <c r="Q98" s="68">
        <f t="shared" si="10"/>
        <v>9367.2616414079985</v>
      </c>
      <c r="R98" s="69">
        <f t="shared" si="10"/>
        <v>9474.1125346559984</v>
      </c>
      <c r="S98" s="105">
        <f t="shared" si="13"/>
        <v>2.3021861094989271E-2</v>
      </c>
      <c r="T98" s="106">
        <f t="shared" si="14"/>
        <v>3.5546942291128323</v>
      </c>
      <c r="U98" s="60" t="s">
        <v>66</v>
      </c>
      <c r="W98" s="38"/>
      <c r="X98" s="38"/>
      <c r="Y98" s="38"/>
      <c r="Z98" s="116"/>
      <c r="AA98" s="116"/>
      <c r="AB98" s="118"/>
      <c r="AC98" s="119"/>
      <c r="AD98" s="29"/>
      <c r="AE98" s="29"/>
      <c r="AF98" s="108"/>
      <c r="AG98" s="108"/>
      <c r="AH98" s="108"/>
      <c r="AI98" s="108"/>
      <c r="AJ98" s="108"/>
      <c r="AK98" s="108"/>
      <c r="AL98" s="108"/>
      <c r="AM98" s="108"/>
    </row>
    <row r="99" spans="4:39" ht="15" customHeight="1">
      <c r="D99" s="38"/>
      <c r="G99" s="101"/>
      <c r="H99" s="63" t="s">
        <v>67</v>
      </c>
      <c r="I99" s="64">
        <v>1081.9000000000001</v>
      </c>
      <c r="J99" s="65">
        <f t="shared" si="10"/>
        <v>7942.899630072</v>
      </c>
      <c r="K99" s="65">
        <f t="shared" si="10"/>
        <v>8161.5115464959999</v>
      </c>
      <c r="L99" s="65">
        <f t="shared" si="10"/>
        <v>8380.1234629199989</v>
      </c>
      <c r="M99" s="65">
        <f t="shared" si="10"/>
        <v>8598.7353793439979</v>
      </c>
      <c r="N99" s="65">
        <f t="shared" si="10"/>
        <v>8890.2179345759996</v>
      </c>
      <c r="O99" s="65">
        <f t="shared" si="10"/>
        <v>9181.7004898079995</v>
      </c>
      <c r="P99" s="65">
        <f t="shared" si="10"/>
        <v>9473.1830450400012</v>
      </c>
      <c r="Q99" s="65">
        <f t="shared" si="10"/>
        <v>9582.4890032519997</v>
      </c>
      <c r="R99" s="70">
        <f t="shared" si="10"/>
        <v>9691.7949614640002</v>
      </c>
      <c r="S99" s="105">
        <f t="shared" si="13"/>
        <v>2.2976550680786856E-2</v>
      </c>
      <c r="T99" s="106">
        <f t="shared" si="14"/>
        <v>3.659345391903531</v>
      </c>
      <c r="U99" s="61" t="s">
        <v>67</v>
      </c>
      <c r="W99" s="38"/>
      <c r="X99" s="38"/>
      <c r="Y99" s="38"/>
      <c r="Z99" s="38"/>
      <c r="AA99" s="38"/>
      <c r="AB99" s="118"/>
      <c r="AC99" s="119"/>
      <c r="AD99" s="29"/>
      <c r="AE99" s="29"/>
      <c r="AF99" s="108"/>
      <c r="AG99" s="108"/>
      <c r="AH99" s="108"/>
      <c r="AI99" s="108"/>
      <c r="AJ99" s="108"/>
      <c r="AK99" s="108"/>
      <c r="AL99" s="108"/>
      <c r="AM99" s="108"/>
    </row>
    <row r="100" spans="4:39" ht="15" customHeight="1">
      <c r="D100" s="38"/>
      <c r="G100" s="101"/>
      <c r="H100" s="66" t="s">
        <v>68</v>
      </c>
      <c r="I100" s="67">
        <v>1106.9000000000001</v>
      </c>
      <c r="J100" s="68">
        <f t="shared" si="10"/>
        <v>8126.4401520720003</v>
      </c>
      <c r="K100" s="68">
        <f t="shared" si="10"/>
        <v>8350.1036424960002</v>
      </c>
      <c r="L100" s="68">
        <f t="shared" si="10"/>
        <v>8573.7671329199984</v>
      </c>
      <c r="M100" s="68">
        <f t="shared" si="10"/>
        <v>8797.4306233440002</v>
      </c>
      <c r="N100" s="68">
        <f t="shared" si="10"/>
        <v>9095.6486105759996</v>
      </c>
      <c r="O100" s="68">
        <f t="shared" si="10"/>
        <v>9393.8665978080007</v>
      </c>
      <c r="P100" s="68">
        <f t="shared" si="10"/>
        <v>9692.0845850400001</v>
      </c>
      <c r="Q100" s="68">
        <f t="shared" si="10"/>
        <v>9803.9163302519992</v>
      </c>
      <c r="R100" s="69">
        <f t="shared" si="10"/>
        <v>9915.7480754640019</v>
      </c>
      <c r="S100" s="105">
        <f t="shared" si="13"/>
        <v>2.3107496071725908E-2</v>
      </c>
      <c r="T100" s="106">
        <f t="shared" si="14"/>
        <v>3.7670111972437557</v>
      </c>
      <c r="U100" s="60" t="s">
        <v>68</v>
      </c>
      <c r="W100" s="38"/>
      <c r="X100" s="38"/>
      <c r="Y100" s="38"/>
      <c r="Z100" s="38"/>
      <c r="AA100" s="38"/>
      <c r="AB100" s="118"/>
      <c r="AC100" s="119"/>
      <c r="AD100" s="29"/>
      <c r="AE100" s="29"/>
      <c r="AF100" s="108"/>
      <c r="AG100" s="108"/>
      <c r="AH100" s="108"/>
      <c r="AI100" s="108"/>
      <c r="AJ100" s="108"/>
      <c r="AK100" s="108"/>
      <c r="AL100" s="108"/>
      <c r="AM100" s="108"/>
    </row>
    <row r="101" spans="4:39" ht="15" customHeight="1">
      <c r="D101" s="38"/>
      <c r="G101" s="101"/>
      <c r="H101" s="63" t="s">
        <v>69</v>
      </c>
      <c r="I101" s="64">
        <v>1132.3</v>
      </c>
      <c r="J101" s="65">
        <f t="shared" si="10"/>
        <v>8312.9173224240003</v>
      </c>
      <c r="K101" s="65">
        <f t="shared" si="10"/>
        <v>8541.7132120320002</v>
      </c>
      <c r="L101" s="65">
        <f t="shared" si="10"/>
        <v>8770.5091016399983</v>
      </c>
      <c r="M101" s="65">
        <f t="shared" si="10"/>
        <v>8999.3049912479983</v>
      </c>
      <c r="N101" s="65">
        <f t="shared" si="10"/>
        <v>9304.3661773919994</v>
      </c>
      <c r="O101" s="65">
        <f t="shared" si="10"/>
        <v>9609.4273635359987</v>
      </c>
      <c r="P101" s="65">
        <f t="shared" si="10"/>
        <v>9914.4885496799998</v>
      </c>
      <c r="Q101" s="65">
        <f t="shared" si="10"/>
        <v>10028.886494483999</v>
      </c>
      <c r="R101" s="70">
        <f t="shared" si="10"/>
        <v>10143.284439288</v>
      </c>
      <c r="S101" s="105">
        <f t="shared" si="13"/>
        <v>2.2946969012557439E-2</v>
      </c>
      <c r="T101" s="106">
        <f t="shared" si="14"/>
        <v>3.8763996554694229</v>
      </c>
      <c r="U101" s="61" t="s">
        <v>69</v>
      </c>
      <c r="W101" s="38"/>
      <c r="X101" s="38"/>
      <c r="Y101" s="38"/>
      <c r="Z101" s="38"/>
      <c r="AA101" s="38"/>
      <c r="AB101" s="118"/>
      <c r="AC101" s="119"/>
      <c r="AD101" s="29"/>
      <c r="AE101" s="29"/>
      <c r="AF101" s="108"/>
      <c r="AG101" s="108"/>
      <c r="AH101" s="108"/>
      <c r="AI101" s="108"/>
      <c r="AJ101" s="108"/>
      <c r="AK101" s="108"/>
      <c r="AL101" s="108"/>
      <c r="AM101" s="108"/>
    </row>
    <row r="102" spans="4:39" ht="15" customHeight="1">
      <c r="D102" s="38"/>
      <c r="G102" s="101"/>
      <c r="H102" s="66" t="s">
        <v>70</v>
      </c>
      <c r="I102" s="67">
        <v>1158.4000000000001</v>
      </c>
      <c r="J102" s="68">
        <f t="shared" si="10"/>
        <v>8504.5336273920002</v>
      </c>
      <c r="K102" s="68">
        <f t="shared" si="10"/>
        <v>8738.6033602560001</v>
      </c>
      <c r="L102" s="68">
        <f t="shared" si="10"/>
        <v>8972.67309312</v>
      </c>
      <c r="M102" s="68">
        <f t="shared" si="10"/>
        <v>9206.7428259839999</v>
      </c>
      <c r="N102" s="68">
        <f t="shared" si="10"/>
        <v>9518.8358031360003</v>
      </c>
      <c r="O102" s="68">
        <f t="shared" si="10"/>
        <v>9830.9287802880008</v>
      </c>
      <c r="P102" s="68">
        <f t="shared" si="10"/>
        <v>10143.021757439999</v>
      </c>
      <c r="Q102" s="68">
        <f t="shared" si="10"/>
        <v>10260.056623871998</v>
      </c>
      <c r="R102" s="69">
        <f t="shared" si="10"/>
        <v>10377.091490304001</v>
      </c>
      <c r="S102" s="105">
        <f t="shared" si="13"/>
        <v>2.3050428331714334E-2</v>
      </c>
      <c r="T102" s="106">
        <f t="shared" si="14"/>
        <v>3.9888027562446169</v>
      </c>
      <c r="U102" s="60" t="s">
        <v>70</v>
      </c>
      <c r="W102" s="38"/>
      <c r="X102" s="38"/>
      <c r="Y102" s="38"/>
      <c r="Z102" s="38"/>
      <c r="AA102" s="38"/>
      <c r="AB102" s="118"/>
      <c r="AC102" s="119"/>
      <c r="AD102" s="29"/>
      <c r="AE102" s="29"/>
      <c r="AF102" s="108"/>
      <c r="AG102" s="108"/>
      <c r="AH102" s="108"/>
      <c r="AI102" s="108"/>
      <c r="AJ102" s="108"/>
      <c r="AK102" s="108"/>
      <c r="AL102" s="108"/>
      <c r="AM102" s="108"/>
    </row>
    <row r="103" spans="4:39" ht="15" customHeight="1">
      <c r="D103" s="38"/>
      <c r="G103" s="101"/>
      <c r="H103" s="63" t="s">
        <v>71</v>
      </c>
      <c r="I103" s="64">
        <v>1185</v>
      </c>
      <c r="J103" s="65">
        <f t="shared" si="10"/>
        <v>8699.8207427999987</v>
      </c>
      <c r="K103" s="65">
        <f t="shared" si="10"/>
        <v>8939.2653503999991</v>
      </c>
      <c r="L103" s="65">
        <f t="shared" si="10"/>
        <v>9178.7099579999995</v>
      </c>
      <c r="M103" s="65">
        <f t="shared" si="10"/>
        <v>9418.154565599998</v>
      </c>
      <c r="N103" s="65">
        <f t="shared" si="10"/>
        <v>9737.4140423999979</v>
      </c>
      <c r="O103" s="65">
        <f t="shared" si="10"/>
        <v>10056.6735192</v>
      </c>
      <c r="P103" s="65">
        <f t="shared" si="10"/>
        <v>10375.932996000001</v>
      </c>
      <c r="Q103" s="65">
        <f t="shared" si="10"/>
        <v>10495.655299799999</v>
      </c>
      <c r="R103" s="70">
        <f t="shared" si="10"/>
        <v>10615.3776036</v>
      </c>
      <c r="S103" s="43">
        <f t="shared" si="13"/>
        <v>2.2962707182320408E-2</v>
      </c>
      <c r="T103" s="44">
        <f t="shared" si="14"/>
        <v>4.1033591731266146</v>
      </c>
      <c r="U103" s="61" t="s">
        <v>71</v>
      </c>
      <c r="W103" s="38"/>
      <c r="X103" s="38"/>
      <c r="Y103" s="38"/>
      <c r="Z103" s="38"/>
      <c r="AA103" s="38"/>
      <c r="AB103" s="118"/>
      <c r="AC103" s="119"/>
      <c r="AD103" s="29"/>
      <c r="AE103" s="29"/>
      <c r="AF103" s="108"/>
      <c r="AG103" s="108"/>
      <c r="AH103" s="108"/>
      <c r="AI103" s="108"/>
      <c r="AJ103" s="108"/>
      <c r="AK103" s="108"/>
      <c r="AL103" s="108"/>
      <c r="AM103" s="108"/>
    </row>
    <row r="104" spans="4:39" ht="15.75" customHeight="1">
      <c r="D104" s="38"/>
      <c r="H104" s="125" t="s">
        <v>72</v>
      </c>
      <c r="I104" s="125"/>
      <c r="J104" s="125"/>
      <c r="K104" s="109">
        <f>+K103/J103-1</f>
        <v>2.7522935779816571E-2</v>
      </c>
      <c r="L104" s="109">
        <f t="shared" ref="L104:R104" si="15">+L103/K103-1</f>
        <v>2.6785714285714413E-2</v>
      </c>
      <c r="M104" s="109">
        <f t="shared" si="15"/>
        <v>2.608695652173898E-2</v>
      </c>
      <c r="N104" s="109">
        <f t="shared" si="15"/>
        <v>3.3898305084745672E-2</v>
      </c>
      <c r="O104" s="109">
        <f t="shared" si="15"/>
        <v>3.2786885245901898E-2</v>
      </c>
      <c r="P104" s="109">
        <f t="shared" si="15"/>
        <v>3.1746031746031855E-2</v>
      </c>
      <c r="Q104" s="109">
        <f t="shared" si="15"/>
        <v>1.1538461538461275E-2</v>
      </c>
      <c r="R104" s="109">
        <f t="shared" si="15"/>
        <v>1.1406844106464087E-2</v>
      </c>
    </row>
    <row r="105" spans="4:39" ht="15.5">
      <c r="D105" s="38"/>
      <c r="H105" s="125"/>
      <c r="I105" s="125"/>
      <c r="J105" s="125"/>
      <c r="K105" s="109">
        <f>+K103/$J$103-1</f>
        <v>2.7522935779816571E-2</v>
      </c>
      <c r="L105" s="109">
        <f t="shared" ref="L105:R105" si="16">+L88/$J$88-1</f>
        <v>5.504587155963292E-2</v>
      </c>
      <c r="M105" s="109">
        <f t="shared" si="16"/>
        <v>8.256880733944949E-2</v>
      </c>
      <c r="N105" s="109">
        <f t="shared" si="16"/>
        <v>0.11926605504587151</v>
      </c>
      <c r="O105" s="109">
        <f t="shared" si="16"/>
        <v>0.15596330275229353</v>
      </c>
      <c r="P105" s="109">
        <f t="shared" si="16"/>
        <v>0.19266055045871555</v>
      </c>
      <c r="Q105" s="109">
        <f t="shared" si="16"/>
        <v>0.20642201834862384</v>
      </c>
      <c r="R105" s="109">
        <f t="shared" si="16"/>
        <v>0.22018348623853212</v>
      </c>
    </row>
    <row r="106" spans="4:39">
      <c r="D106" s="38"/>
    </row>
  </sheetData>
  <sheetProtection algorithmName="SHA-512" hashValue="wwI8deD1gawQ4+qb61E75aookqJpNoXrmjcq8Mt11bSscsV/0r8VrBOBSQa7MnKMV4z984Te22RQEua2xWaMgQ==" saltValue="EUbf93gmlxE5e3gIv9YqFw==" spinCount="100000" sheet="1" selectLockedCells="1"/>
  <mergeCells count="42">
    <mergeCell ref="X91:Y93"/>
    <mergeCell ref="X89:Y90"/>
    <mergeCell ref="Z89:AA90"/>
    <mergeCell ref="AB89:AC90"/>
    <mergeCell ref="H18:I18"/>
    <mergeCell ref="S18:T18"/>
    <mergeCell ref="H19:I19"/>
    <mergeCell ref="H20:I20"/>
    <mergeCell ref="J5:U5"/>
    <mergeCell ref="J8:U9"/>
    <mergeCell ref="J6:U6"/>
    <mergeCell ref="I15:J15"/>
    <mergeCell ref="Q16:R16"/>
    <mergeCell ref="J17:R17"/>
    <mergeCell ref="S17:T17"/>
    <mergeCell ref="G22:G88"/>
    <mergeCell ref="AF48:AF88"/>
    <mergeCell ref="AG52:AG88"/>
    <mergeCell ref="W22:W48"/>
    <mergeCell ref="AI60:AI88"/>
    <mergeCell ref="X24:X48"/>
    <mergeCell ref="Y26:Y48"/>
    <mergeCell ref="Z28:Z48"/>
    <mergeCell ref="AA28:AA64"/>
    <mergeCell ref="AB32:AB64"/>
    <mergeCell ref="AC36:AC64"/>
    <mergeCell ref="H104:J105"/>
    <mergeCell ref="AI18:AK18"/>
    <mergeCell ref="AK17:AM17"/>
    <mergeCell ref="W17:AA17"/>
    <mergeCell ref="AA18:AC18"/>
    <mergeCell ref="AC17:AE17"/>
    <mergeCell ref="AE18:AG18"/>
    <mergeCell ref="AD19:AF19"/>
    <mergeCell ref="AG17:AI17"/>
    <mergeCell ref="AJ64:AJ88"/>
    <mergeCell ref="AK68:AK88"/>
    <mergeCell ref="AL72:AL88"/>
    <mergeCell ref="AM76:AM88"/>
    <mergeCell ref="AD40:AD64"/>
    <mergeCell ref="AE44:AE64"/>
    <mergeCell ref="AH56:AH88"/>
  </mergeCells>
  <dataValidations disablePrompts="1" count="4">
    <dataValidation allowBlank="1" showErrorMessage="1" sqref="L15" xr:uid="{2B6FBCD7-922E-4CB8-BC2B-6D2E5A805444}"/>
    <dataValidation type="list" allowBlank="1" showInputMessage="1" showErrorMessage="1" promptTitle="HORAIRE" prompt="Choisissez le type d'horaire" sqref="I15 K15" xr:uid="{DBE26537-CDE1-47DD-B532-80C61D9F32CD}">
      <formula1>$AF$25:$AF$28</formula1>
    </dataValidation>
    <dataValidation showInputMessage="1" showErrorMessage="1" sqref="AO1" xr:uid="{03728C49-9AF2-4A58-88E0-648FA5E8ACE8}"/>
    <dataValidation type="list" showInputMessage="1" showErrorMessage="1" sqref="AO2" xr:uid="{7F833BD5-C0E0-4586-A425-A71627B776A1}">
      <formula1>$C$5:$C$7</formula1>
    </dataValidation>
  </dataValidations>
  <printOptions horizontalCentered="1" verticalCentered="1"/>
  <pageMargins left="0" right="0" top="0" bottom="0" header="0" footer="0"/>
  <pageSetup paperSize="8" scale="57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locked="0" defaultSize="0" print="0" autoFill="0" autoPict="0">
                <anchor moveWithCells="1">
                  <from>
                    <xdr:col>9</xdr:col>
                    <xdr:colOff>31750</xdr:colOff>
                    <xdr:row>10</xdr:row>
                    <xdr:rowOff>12700</xdr:rowOff>
                  </from>
                  <to>
                    <xdr:col>13</xdr:col>
                    <xdr:colOff>222250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print="0" autoFill="0" autoLine="0" autoPict="0">
                <anchor moveWithCells="1">
                  <from>
                    <xdr:col>9</xdr:col>
                    <xdr:colOff>76200</xdr:colOff>
                    <xdr:row>10</xdr:row>
                    <xdr:rowOff>107950</xdr:rowOff>
                  </from>
                  <to>
                    <xdr:col>9</xdr:col>
                    <xdr:colOff>952500</xdr:colOff>
                    <xdr:row>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locked="0" defaultSize="0" print="0" autoFill="0" autoLine="0" autoPict="0">
                <anchor moveWithCells="1">
                  <from>
                    <xdr:col>10</xdr:col>
                    <xdr:colOff>304800</xdr:colOff>
                    <xdr:row>10</xdr:row>
                    <xdr:rowOff>107950</xdr:rowOff>
                  </from>
                  <to>
                    <xdr:col>11</xdr:col>
                    <xdr:colOff>488950</xdr:colOff>
                    <xdr:row>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Group Box 4">
              <controlPr locked="0" defaultSize="0" autoFill="0" autoPict="0">
                <anchor moveWithCells="1">
                  <from>
                    <xdr:col>13</xdr:col>
                    <xdr:colOff>571500</xdr:colOff>
                    <xdr:row>10</xdr:row>
                    <xdr:rowOff>12700</xdr:rowOff>
                  </from>
                  <to>
                    <xdr:col>16</xdr:col>
                    <xdr:colOff>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locked="0" defaultSize="0" print="0" autoFill="0" autoLine="0" autoPict="0">
                <anchor moveWithCells="1">
                  <from>
                    <xdr:col>13</xdr:col>
                    <xdr:colOff>698500</xdr:colOff>
                    <xdr:row>10</xdr:row>
                    <xdr:rowOff>107950</xdr:rowOff>
                  </from>
                  <to>
                    <xdr:col>14</xdr:col>
                    <xdr:colOff>679450</xdr:colOff>
                    <xdr:row>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locked="0" defaultSize="0" print="0" autoFill="0" autoLine="0" autoPict="0">
                <anchor moveWithCells="1">
                  <from>
                    <xdr:col>14</xdr:col>
                    <xdr:colOff>488950</xdr:colOff>
                    <xdr:row>10</xdr:row>
                    <xdr:rowOff>107950</xdr:rowOff>
                  </from>
                  <to>
                    <xdr:col>15</xdr:col>
                    <xdr:colOff>488950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locked="0" defaultSize="0" print="0" autoFill="0" autoLine="0" autoPict="0">
                <anchor moveWithCells="1">
                  <from>
                    <xdr:col>15</xdr:col>
                    <xdr:colOff>336550</xdr:colOff>
                    <xdr:row>10</xdr:row>
                    <xdr:rowOff>107950</xdr:rowOff>
                  </from>
                  <to>
                    <xdr:col>15</xdr:col>
                    <xdr:colOff>869950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Option Button 8">
              <controlPr locked="0" defaultSize="0" print="0" autoFill="0" autoLine="0" autoPict="0">
                <anchor moveWithCells="1">
                  <from>
                    <xdr:col>11</xdr:col>
                    <xdr:colOff>774700</xdr:colOff>
                    <xdr:row>10</xdr:row>
                    <xdr:rowOff>107950</xdr:rowOff>
                  </from>
                  <to>
                    <xdr:col>13</xdr:col>
                    <xdr:colOff>69850</xdr:colOff>
                    <xdr:row>11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B4EC79CE267E4B807B4AB5424CEE17" ma:contentTypeVersion="3" ma:contentTypeDescription="Crée un document." ma:contentTypeScope="" ma:versionID="bb8286fd5363d8cc94ce3765db571eef">
  <xsd:schema xmlns:xsd="http://www.w3.org/2001/XMLSchema" xmlns:xs="http://www.w3.org/2001/XMLSchema" xmlns:p="http://schemas.microsoft.com/office/2006/metadata/properties" xmlns:ns2="c72b6971-7105-4ab5-b982-50c702ad04f5" targetNamespace="http://schemas.microsoft.com/office/2006/metadata/properties" ma:root="true" ma:fieldsID="fe1280f7f53636f690d7aa329ee1ff1c" ns2:_="">
    <xsd:import namespace="c72b6971-7105-4ab5-b982-50c702ad04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b6971-7105-4ab5-b982-50c702ad04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3196E8-A999-436E-B401-17F610FEC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2b6971-7105-4ab5-b982-50c702ad04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11ADD2-57ED-4EA3-8605-FAE47B8F893D}">
  <ds:schemaRefs>
    <ds:schemaRef ds:uri="http://schemas.microsoft.com/office/2006/metadata/properties"/>
    <ds:schemaRef ds:uri="http://www.w3.org/2000/xmlns/"/>
    <ds:schemaRef ds:uri="0a8b4c31-9429-42ce-b404-d1c6e2c94be0"/>
    <ds:schemaRef ds:uri="http://www.w3.org/2001/XMLSchema-instance"/>
    <ds:schemaRef ds:uri="4e1c9609-2ccd-4955-ab69-a696542496aa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9140227-0A5F-4F81-910C-BE75D8C2F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10</vt:i4>
      </vt:variant>
    </vt:vector>
  </HeadingPairs>
  <TitlesOfParts>
    <vt:vector size="11" baseType="lpstr">
      <vt:lpstr>Janvier 2026</vt:lpstr>
      <vt:lpstr>'Janvier 2026'!_IMP1</vt:lpstr>
      <vt:lpstr>'Janvier 2026'!_IMP2</vt:lpstr>
      <vt:lpstr>'Janvier 2026'!COEFF_GRILLE</vt:lpstr>
      <vt:lpstr>'Janvier 2026'!ECHELON</vt:lpstr>
      <vt:lpstr>'Janvier 2026'!HoraireHebdo</vt:lpstr>
      <vt:lpstr>'Janvier 2026'!HoraireHebdoLibelle</vt:lpstr>
      <vt:lpstr>'Janvier 2026'!MajorationResidentielle</vt:lpstr>
      <vt:lpstr>'Janvier 2026'!SNB</vt:lpstr>
      <vt:lpstr>'Janvier 2026'!TauxMajorationResidentielle</vt:lpstr>
      <vt:lpstr>'Janvier 2026'!Zone_d_impression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 JOUAN</dc:creator>
  <cp:keywords/>
  <dc:description/>
  <cp:lastModifiedBy>Maxime ROYER</cp:lastModifiedBy>
  <cp:revision/>
  <dcterms:created xsi:type="dcterms:W3CDTF">2020-01-03T13:03:23Z</dcterms:created>
  <dcterms:modified xsi:type="dcterms:W3CDTF">2025-11-04T15:16:57Z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0x01010079B4EC79CE267E4B807B4AB5424CEE17</vt:lpwstr>
  </property>
  <property fmtid="{D5CDD505-2E9C-101B-9397-08002B2CF9AE}" pid="3" name="MediaServiceImageTags">
    <vt:lpwstr/>
  </property>
</Properties>
</file>