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fnemfo-my.sharepoint.com/personal/etienne_viansson-ponte_fnem-fo_org/Documents/Bureau/Pilotage/BRANCHE/02_MESURES SALARIALES/00_GRILLE REMU/"/>
    </mc:Choice>
  </mc:AlternateContent>
  <xr:revisionPtr revIDLastSave="55" documentId="8_{E94401DE-CEC5-4501-8741-E673498A2250}" xr6:coauthVersionLast="45" xr6:coauthVersionMax="45" xr10:uidLastSave="{B7554024-19A4-4AD1-BC2E-616A4CE50146}"/>
  <workbookProtection workbookAlgorithmName="SHA-512" workbookHashValue="o3GT+rPOf1BQ83PzFuV28guVJblCnq2lOO48G8ncOfA2GEacbahLsMy1IwUZuQ8NdA5yC4+7U7H5m3xZKtDC9Q==" workbookSaltValue="0CRpSAJ7+eMQAfEoRiaHQg==" workbookSpinCount="100000" lockStructure="1"/>
  <bookViews>
    <workbookView xWindow="-120" yWindow="-120" windowWidth="19440" windowHeight="15000" xr2:uid="{C6019ADF-BF9F-42D2-B8D5-D0F8EB2D273A}"/>
  </bookViews>
  <sheets>
    <sheet name="Janvier 2020" sheetId="1" r:id="rId1"/>
  </sheets>
  <externalReferences>
    <externalReference r:id="rId2"/>
  </externalReferences>
  <definedNames>
    <definedName name="_IMP1" localSheetId="0">'Janvier 2020'!$D$16:$T$91</definedName>
    <definedName name="_IMP2" localSheetId="0">'Janvier 2020'!$G$15:$T$90</definedName>
    <definedName name="COEFF_GRILLE" localSheetId="0">'Janvier 2020'!$I:$I</definedName>
    <definedName name="COEFF_GRILLE">'[1]Janvier 2018'!$AD:$AD</definedName>
    <definedName name="ECHELON" localSheetId="0">'Janvier 2020'!$20:$20</definedName>
    <definedName name="ECHELON">'[1]Janvier 2018'!$18:$18</definedName>
    <definedName name="HoraireHebdo" localSheetId="0">'Janvier 2020'!$AO$1</definedName>
    <definedName name="HoraireHebdo">'[1]Janvier 2018'!$AB$15</definedName>
    <definedName name="HoraireHebdoLibelle" localSheetId="0">'Janvier 2020'!$H$17</definedName>
    <definedName name="HoraireHebdoLibelle">'[1]Juillet 2018'!$L$16</definedName>
    <definedName name="MajorationResidentielle" localSheetId="0">'Janvier 2020'!$AO$2</definedName>
    <definedName name="MajorationResidentielle">'[1]Janvier 2018'!$AB$16</definedName>
    <definedName name="SNB" localSheetId="0">'Janvier 2020'!$B$6</definedName>
    <definedName name="SNB">'[1]Janvier 2018'!$C$5</definedName>
    <definedName name="TauxMajorationResidentielle" localSheetId="0">'Janvier 2020'!$B$5</definedName>
    <definedName name="TauxMajorationResidentielle">'[1]Juillet 2018'!$C$4</definedName>
    <definedName name="Z_39AD79A9_AAB9_4A89_B6DF_E5A6845AAFB0_.wvu.Cols" localSheetId="0" hidden="1">'Janvier 2020'!$A:$E</definedName>
    <definedName name="Z_39AD79A9_AAB9_4A89_B6DF_E5A6845AAFB0_.wvu.PrintArea" localSheetId="0" hidden="1">'Janvier 2020'!$G$2:$AO$90</definedName>
    <definedName name="_xlnm.Print_Area" localSheetId="0">'Janvier 2020'!$G$2:$U$90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J8" i="1" s="1"/>
  <c r="B6" i="1"/>
  <c r="B5" i="1"/>
  <c r="C4" i="1"/>
  <c r="C3" i="1"/>
  <c r="J29" i="1" l="1"/>
  <c r="J81" i="1"/>
  <c r="R23" i="1"/>
  <c r="N27" i="1"/>
  <c r="Q32" i="1"/>
  <c r="P35" i="1"/>
  <c r="R41" i="1"/>
  <c r="R49" i="1"/>
  <c r="O58" i="1"/>
  <c r="M64" i="1"/>
  <c r="L67" i="1"/>
  <c r="K70" i="1"/>
  <c r="J73" i="1"/>
  <c r="R81" i="1"/>
  <c r="P87" i="1"/>
  <c r="L22" i="1"/>
  <c r="K23" i="1"/>
  <c r="P24" i="1"/>
  <c r="M25" i="1"/>
  <c r="J26" i="1"/>
  <c r="R26" i="1"/>
  <c r="O27" i="1"/>
  <c r="L28" i="1"/>
  <c r="R34" i="1"/>
  <c r="R35" i="1"/>
  <c r="L37" i="1"/>
  <c r="Q38" i="1"/>
  <c r="K40" i="1"/>
  <c r="K44" i="1"/>
  <c r="J47" i="1"/>
  <c r="R55" i="1"/>
  <c r="Q58" i="1"/>
  <c r="P61" i="1"/>
  <c r="O64" i="1"/>
  <c r="N67" i="1"/>
  <c r="M70" i="1"/>
  <c r="L73" i="1"/>
  <c r="K76" i="1"/>
  <c r="J79" i="1"/>
  <c r="R87" i="1"/>
  <c r="Q24" i="1"/>
  <c r="K30" i="1"/>
  <c r="N37" i="1"/>
  <c r="O50" i="1"/>
  <c r="O82" i="1"/>
  <c r="M23" i="1"/>
  <c r="L29" i="1"/>
  <c r="K31" i="1"/>
  <c r="K33" i="1"/>
  <c r="J34" i="1"/>
  <c r="J35" i="1"/>
  <c r="K36" i="1"/>
  <c r="P37" i="1"/>
  <c r="J39" i="1"/>
  <c r="O40" i="1"/>
  <c r="O42" i="1"/>
  <c r="R47" i="1"/>
  <c r="Q50" i="1"/>
  <c r="P53" i="1"/>
  <c r="O56" i="1"/>
  <c r="N59" i="1"/>
  <c r="M62" i="1"/>
  <c r="L65" i="1"/>
  <c r="K68" i="1"/>
  <c r="J71" i="1"/>
  <c r="R79" i="1"/>
  <c r="Q82" i="1"/>
  <c r="P85" i="1"/>
  <c r="O88" i="1"/>
  <c r="L25" i="1"/>
  <c r="O22" i="1"/>
  <c r="N23" i="1"/>
  <c r="K24" i="1"/>
  <c r="P25" i="1"/>
  <c r="M26" i="1"/>
  <c r="J27" i="1"/>
  <c r="R27" i="1"/>
  <c r="O28" i="1"/>
  <c r="N29" i="1"/>
  <c r="M30" i="1"/>
  <c r="L31" i="1"/>
  <c r="M32" i="1"/>
  <c r="L33" i="1"/>
  <c r="K34" i="1"/>
  <c r="L35" i="1"/>
  <c r="L36" i="1"/>
  <c r="Q37" i="1"/>
  <c r="K39" i="1"/>
  <c r="Q42" i="1"/>
  <c r="N45" i="1"/>
  <c r="M48" i="1"/>
  <c r="L51" i="1"/>
  <c r="K54" i="1"/>
  <c r="J57" i="1"/>
  <c r="R65" i="1"/>
  <c r="Q68" i="1"/>
  <c r="P71" i="1"/>
  <c r="O74" i="1"/>
  <c r="N77" i="1"/>
  <c r="M80" i="1"/>
  <c r="L83" i="1"/>
  <c r="K86" i="1"/>
  <c r="J23" i="1"/>
  <c r="R29" i="1"/>
  <c r="R33" i="1"/>
  <c r="Q52" i="1"/>
  <c r="N61" i="1"/>
  <c r="Q84" i="1"/>
  <c r="M22" i="1"/>
  <c r="N25" i="1"/>
  <c r="M28" i="1"/>
  <c r="J31" i="1"/>
  <c r="M40" i="1"/>
  <c r="M42" i="1"/>
  <c r="P47" i="1"/>
  <c r="N53" i="1"/>
  <c r="M56" i="1"/>
  <c r="L59" i="1"/>
  <c r="K62" i="1"/>
  <c r="J65" i="1"/>
  <c r="R73" i="1"/>
  <c r="Q76" i="1"/>
  <c r="P79" i="1"/>
  <c r="M88" i="1"/>
  <c r="N22" i="1"/>
  <c r="J24" i="1"/>
  <c r="L26" i="1"/>
  <c r="Q27" i="1"/>
  <c r="K32" i="1"/>
  <c r="P22" i="1"/>
  <c r="O23" i="1"/>
  <c r="L24" i="1"/>
  <c r="Q25" i="1"/>
  <c r="N26" i="1"/>
  <c r="K27" i="1"/>
  <c r="P28" i="1"/>
  <c r="O29" i="1"/>
  <c r="N30" i="1"/>
  <c r="N31" i="1"/>
  <c r="N32" i="1"/>
  <c r="M33" i="1"/>
  <c r="M34" i="1"/>
  <c r="M35" i="1"/>
  <c r="O36" i="1"/>
  <c r="N39" i="1"/>
  <c r="J41" i="1"/>
  <c r="J43" i="1"/>
  <c r="P45" i="1"/>
  <c r="O48" i="1"/>
  <c r="N51" i="1"/>
  <c r="M54" i="1"/>
  <c r="L57" i="1"/>
  <c r="K60" i="1"/>
  <c r="J63" i="1"/>
  <c r="R71" i="1"/>
  <c r="Q74" i="1"/>
  <c r="P77" i="1"/>
  <c r="O80" i="1"/>
  <c r="N83" i="1"/>
  <c r="M86" i="1"/>
  <c r="K22" i="1"/>
  <c r="Q26" i="1"/>
  <c r="R31" i="1"/>
  <c r="N38" i="1"/>
  <c r="P55" i="1"/>
  <c r="P27" i="1"/>
  <c r="J33" i="1"/>
  <c r="Q44" i="1"/>
  <c r="N85" i="1"/>
  <c r="O25" i="1"/>
  <c r="L30" i="1"/>
  <c r="Q22" i="1"/>
  <c r="M24" i="1"/>
  <c r="J25" i="1"/>
  <c r="O26" i="1"/>
  <c r="L27" i="1"/>
  <c r="Q28" i="1"/>
  <c r="O30" i="1"/>
  <c r="P31" i="1"/>
  <c r="O32" i="1"/>
  <c r="N33" i="1"/>
  <c r="O34" i="1"/>
  <c r="N35" i="1"/>
  <c r="Q36" i="1"/>
  <c r="K38" i="1"/>
  <c r="P39" i="1"/>
  <c r="L41" i="1"/>
  <c r="L43" i="1"/>
  <c r="K46" i="1"/>
  <c r="J49" i="1"/>
  <c r="R57" i="1"/>
  <c r="Q60" i="1"/>
  <c r="P63" i="1"/>
  <c r="O66" i="1"/>
  <c r="N69" i="1"/>
  <c r="M72" i="1"/>
  <c r="L75" i="1"/>
  <c r="K78" i="1"/>
  <c r="O24" i="1"/>
  <c r="K28" i="1"/>
  <c r="Q34" i="1"/>
  <c r="L23" i="1"/>
  <c r="K26" i="1"/>
  <c r="L88" i="1"/>
  <c r="O87" i="1"/>
  <c r="R86" i="1"/>
  <c r="J86" i="1"/>
  <c r="M85" i="1"/>
  <c r="P84" i="1"/>
  <c r="K83" i="1"/>
  <c r="N82" i="1"/>
  <c r="Q81" i="1"/>
  <c r="L80" i="1"/>
  <c r="O79" i="1"/>
  <c r="R78" i="1"/>
  <c r="J78" i="1"/>
  <c r="M77" i="1"/>
  <c r="P76" i="1"/>
  <c r="K75" i="1"/>
  <c r="N74" i="1"/>
  <c r="Q73" i="1"/>
  <c r="L72" i="1"/>
  <c r="O71" i="1"/>
  <c r="R70" i="1"/>
  <c r="J70" i="1"/>
  <c r="M69" i="1"/>
  <c r="P68" i="1"/>
  <c r="K67" i="1"/>
  <c r="N66" i="1"/>
  <c r="Q65" i="1"/>
  <c r="L64" i="1"/>
  <c r="O63" i="1"/>
  <c r="R62" i="1"/>
  <c r="J62" i="1"/>
  <c r="M61" i="1"/>
  <c r="P60" i="1"/>
  <c r="K59" i="1"/>
  <c r="N58" i="1"/>
  <c r="Q57" i="1"/>
  <c r="L56" i="1"/>
  <c r="O55" i="1"/>
  <c r="R54" i="1"/>
  <c r="J54" i="1"/>
  <c r="M53" i="1"/>
  <c r="P52" i="1"/>
  <c r="K51" i="1"/>
  <c r="N50" i="1"/>
  <c r="Q49" i="1"/>
  <c r="L48" i="1"/>
  <c r="O47" i="1"/>
  <c r="R46" i="1"/>
  <c r="J46" i="1"/>
  <c r="M45" i="1"/>
  <c r="P44" i="1"/>
  <c r="K43" i="1"/>
  <c r="N42" i="1"/>
  <c r="Q41" i="1"/>
  <c r="L40" i="1"/>
  <c r="O39" i="1"/>
  <c r="R38" i="1"/>
  <c r="J38" i="1"/>
  <c r="M37" i="1"/>
  <c r="P36" i="1"/>
  <c r="K35" i="1"/>
  <c r="N34" i="1"/>
  <c r="Q33" i="1"/>
  <c r="L32" i="1"/>
  <c r="O31" i="1"/>
  <c r="R30" i="1"/>
  <c r="J30" i="1"/>
  <c r="M29" i="1"/>
  <c r="K88" i="1"/>
  <c r="N87" i="1"/>
  <c r="Q86" i="1"/>
  <c r="L85" i="1"/>
  <c r="O84" i="1"/>
  <c r="R83" i="1"/>
  <c r="J83" i="1"/>
  <c r="M82" i="1"/>
  <c r="P81" i="1"/>
  <c r="K80" i="1"/>
  <c r="N79" i="1"/>
  <c r="Q78" i="1"/>
  <c r="L77" i="1"/>
  <c r="O76" i="1"/>
  <c r="R75" i="1"/>
  <c r="J75" i="1"/>
  <c r="M74" i="1"/>
  <c r="P73" i="1"/>
  <c r="K72" i="1"/>
  <c r="N71" i="1"/>
  <c r="Q70" i="1"/>
  <c r="L69" i="1"/>
  <c r="O68" i="1"/>
  <c r="R67" i="1"/>
  <c r="J67" i="1"/>
  <c r="M66" i="1"/>
  <c r="P65" i="1"/>
  <c r="K64" i="1"/>
  <c r="N63" i="1"/>
  <c r="Q62" i="1"/>
  <c r="L61" i="1"/>
  <c r="O60" i="1"/>
  <c r="R59" i="1"/>
  <c r="J59" i="1"/>
  <c r="M58" i="1"/>
  <c r="P57" i="1"/>
  <c r="K56" i="1"/>
  <c r="N55" i="1"/>
  <c r="Q54" i="1"/>
  <c r="L53" i="1"/>
  <c r="O52" i="1"/>
  <c r="R51" i="1"/>
  <c r="J51" i="1"/>
  <c r="M50" i="1"/>
  <c r="P49" i="1"/>
  <c r="K48" i="1"/>
  <c r="N47" i="1"/>
  <c r="Q46" i="1"/>
  <c r="L45" i="1"/>
  <c r="O44" i="1"/>
  <c r="R43" i="1"/>
  <c r="R88" i="1"/>
  <c r="J88" i="1"/>
  <c r="M87" i="1"/>
  <c r="P86" i="1"/>
  <c r="K85" i="1"/>
  <c r="N84" i="1"/>
  <c r="Q83" i="1"/>
  <c r="L82" i="1"/>
  <c r="O81" i="1"/>
  <c r="R80" i="1"/>
  <c r="J80" i="1"/>
  <c r="M79" i="1"/>
  <c r="P78" i="1"/>
  <c r="K77" i="1"/>
  <c r="N76" i="1"/>
  <c r="Q75" i="1"/>
  <c r="L74" i="1"/>
  <c r="O73" i="1"/>
  <c r="R72" i="1"/>
  <c r="J72" i="1"/>
  <c r="M71" i="1"/>
  <c r="P70" i="1"/>
  <c r="K69" i="1"/>
  <c r="N68" i="1"/>
  <c r="Q67" i="1"/>
  <c r="L66" i="1"/>
  <c r="O65" i="1"/>
  <c r="R64" i="1"/>
  <c r="J64" i="1"/>
  <c r="M63" i="1"/>
  <c r="P62" i="1"/>
  <c r="K61" i="1"/>
  <c r="N60" i="1"/>
  <c r="Q59" i="1"/>
  <c r="L58" i="1"/>
  <c r="O57" i="1"/>
  <c r="R56" i="1"/>
  <c r="J56" i="1"/>
  <c r="M55" i="1"/>
  <c r="P54" i="1"/>
  <c r="K53" i="1"/>
  <c r="N52" i="1"/>
  <c r="Q51" i="1"/>
  <c r="L50" i="1"/>
  <c r="O49" i="1"/>
  <c r="R48" i="1"/>
  <c r="J48" i="1"/>
  <c r="M47" i="1"/>
  <c r="P46" i="1"/>
  <c r="K45" i="1"/>
  <c r="N44" i="1"/>
  <c r="Q43" i="1"/>
  <c r="L42" i="1"/>
  <c r="O41" i="1"/>
  <c r="R40" i="1"/>
  <c r="J40" i="1"/>
  <c r="M39" i="1"/>
  <c r="P38" i="1"/>
  <c r="K37" i="1"/>
  <c r="N36" i="1"/>
  <c r="Q35" i="1"/>
  <c r="L34" i="1"/>
  <c r="O33" i="1"/>
  <c r="R32" i="1"/>
  <c r="J32" i="1"/>
  <c r="M31" i="1"/>
  <c r="P30" i="1"/>
  <c r="K29" i="1"/>
  <c r="Q88" i="1"/>
  <c r="L87" i="1"/>
  <c r="O86" i="1"/>
  <c r="R85" i="1"/>
  <c r="J85" i="1"/>
  <c r="M84" i="1"/>
  <c r="P83" i="1"/>
  <c r="K82" i="1"/>
  <c r="N81" i="1"/>
  <c r="Q80" i="1"/>
  <c r="L79" i="1"/>
  <c r="O78" i="1"/>
  <c r="R77" i="1"/>
  <c r="J77" i="1"/>
  <c r="M76" i="1"/>
  <c r="P75" i="1"/>
  <c r="K74" i="1"/>
  <c r="N73" i="1"/>
  <c r="Q72" i="1"/>
  <c r="L71" i="1"/>
  <c r="O70" i="1"/>
  <c r="R69" i="1"/>
  <c r="J69" i="1"/>
  <c r="M68" i="1"/>
  <c r="P67" i="1"/>
  <c r="K66" i="1"/>
  <c r="N65" i="1"/>
  <c r="Q64" i="1"/>
  <c r="L63" i="1"/>
  <c r="O62" i="1"/>
  <c r="R61" i="1"/>
  <c r="J61" i="1"/>
  <c r="M60" i="1"/>
  <c r="P59" i="1"/>
  <c r="K58" i="1"/>
  <c r="N57" i="1"/>
  <c r="Q56" i="1"/>
  <c r="L55" i="1"/>
  <c r="O54" i="1"/>
  <c r="R53" i="1"/>
  <c r="J53" i="1"/>
  <c r="M52" i="1"/>
  <c r="P51" i="1"/>
  <c r="K50" i="1"/>
  <c r="N49" i="1"/>
  <c r="Q48" i="1"/>
  <c r="L47" i="1"/>
  <c r="O46" i="1"/>
  <c r="R45" i="1"/>
  <c r="J45" i="1"/>
  <c r="M44" i="1"/>
  <c r="P43" i="1"/>
  <c r="K42" i="1"/>
  <c r="N41" i="1"/>
  <c r="Q40" i="1"/>
  <c r="L39" i="1"/>
  <c r="O38" i="1"/>
  <c r="R37" i="1"/>
  <c r="J37" i="1"/>
  <c r="M36" i="1"/>
  <c r="P88" i="1"/>
  <c r="K87" i="1"/>
  <c r="N86" i="1"/>
  <c r="Q85" i="1"/>
  <c r="L84" i="1"/>
  <c r="O83" i="1"/>
  <c r="R82" i="1"/>
  <c r="J82" i="1"/>
  <c r="M81" i="1"/>
  <c r="P80" i="1"/>
  <c r="K79" i="1"/>
  <c r="N78" i="1"/>
  <c r="Q77" i="1"/>
  <c r="L76" i="1"/>
  <c r="O75" i="1"/>
  <c r="R74" i="1"/>
  <c r="J74" i="1"/>
  <c r="M73" i="1"/>
  <c r="P72" i="1"/>
  <c r="K71" i="1"/>
  <c r="N70" i="1"/>
  <c r="Q69" i="1"/>
  <c r="L68" i="1"/>
  <c r="O67" i="1"/>
  <c r="R66" i="1"/>
  <c r="J66" i="1"/>
  <c r="M65" i="1"/>
  <c r="P64" i="1"/>
  <c r="K63" i="1"/>
  <c r="N62" i="1"/>
  <c r="Q61" i="1"/>
  <c r="L60" i="1"/>
  <c r="O59" i="1"/>
  <c r="R58" i="1"/>
  <c r="J58" i="1"/>
  <c r="M57" i="1"/>
  <c r="P56" i="1"/>
  <c r="K55" i="1"/>
  <c r="N54" i="1"/>
  <c r="Q53" i="1"/>
  <c r="L52" i="1"/>
  <c r="O51" i="1"/>
  <c r="R50" i="1"/>
  <c r="J50" i="1"/>
  <c r="M49" i="1"/>
  <c r="P48" i="1"/>
  <c r="K47" i="1"/>
  <c r="N46" i="1"/>
  <c r="Q45" i="1"/>
  <c r="L44" i="1"/>
  <c r="O43" i="1"/>
  <c r="R42" i="1"/>
  <c r="J42" i="1"/>
  <c r="M41" i="1"/>
  <c r="P40" i="1"/>
  <c r="N88" i="1"/>
  <c r="Q87" i="1"/>
  <c r="L86" i="1"/>
  <c r="O85" i="1"/>
  <c r="R84" i="1"/>
  <c r="J84" i="1"/>
  <c r="M83" i="1"/>
  <c r="P82" i="1"/>
  <c r="K81" i="1"/>
  <c r="N80" i="1"/>
  <c r="Q79" i="1"/>
  <c r="L78" i="1"/>
  <c r="O77" i="1"/>
  <c r="R76" i="1"/>
  <c r="J76" i="1"/>
  <c r="M75" i="1"/>
  <c r="P74" i="1"/>
  <c r="K73" i="1"/>
  <c r="N72" i="1"/>
  <c r="Q71" i="1"/>
  <c r="L70" i="1"/>
  <c r="O69" i="1"/>
  <c r="R68" i="1"/>
  <c r="J68" i="1"/>
  <c r="M67" i="1"/>
  <c r="P66" i="1"/>
  <c r="K65" i="1"/>
  <c r="N64" i="1"/>
  <c r="Q63" i="1"/>
  <c r="L62" i="1"/>
  <c r="O61" i="1"/>
  <c r="R60" i="1"/>
  <c r="J60" i="1"/>
  <c r="M59" i="1"/>
  <c r="P58" i="1"/>
  <c r="K57" i="1"/>
  <c r="N56" i="1"/>
  <c r="Q55" i="1"/>
  <c r="L54" i="1"/>
  <c r="O53" i="1"/>
  <c r="R52" i="1"/>
  <c r="J52" i="1"/>
  <c r="M51" i="1"/>
  <c r="P50" i="1"/>
  <c r="K49" i="1"/>
  <c r="N48" i="1"/>
  <c r="Q47" i="1"/>
  <c r="L46" i="1"/>
  <c r="O45" i="1"/>
  <c r="R44" i="1"/>
  <c r="J44" i="1"/>
  <c r="M43" i="1"/>
  <c r="P42" i="1"/>
  <c r="K41" i="1"/>
  <c r="N40" i="1"/>
  <c r="Q39" i="1"/>
  <c r="L38" i="1"/>
  <c r="O37" i="1"/>
  <c r="R36" i="1"/>
  <c r="J36" i="1"/>
  <c r="R24" i="1"/>
  <c r="N28" i="1"/>
  <c r="G16" i="1"/>
  <c r="P23" i="1"/>
  <c r="R25" i="1"/>
  <c r="P29" i="1"/>
  <c r="J22" i="1"/>
  <c r="R22" i="1"/>
  <c r="Q23" i="1"/>
  <c r="N24" i="1"/>
  <c r="K25" i="1"/>
  <c r="P26" i="1"/>
  <c r="M27" i="1"/>
  <c r="J28" i="1"/>
  <c r="R28" i="1"/>
  <c r="Q29" i="1"/>
  <c r="Q30" i="1"/>
  <c r="Q31" i="1"/>
  <c r="P32" i="1"/>
  <c r="P33" i="1"/>
  <c r="P34" i="1"/>
  <c r="O35" i="1"/>
  <c r="M38" i="1"/>
  <c r="R39" i="1"/>
  <c r="P41" i="1"/>
  <c r="N43" i="1"/>
  <c r="M46" i="1"/>
  <c r="L49" i="1"/>
  <c r="K52" i="1"/>
  <c r="J55" i="1"/>
  <c r="R63" i="1"/>
  <c r="Q66" i="1"/>
  <c r="P69" i="1"/>
  <c r="O72" i="1"/>
  <c r="N75" i="1"/>
  <c r="M78" i="1"/>
  <c r="L81" i="1"/>
  <c r="K84" i="1"/>
  <c r="J87" i="1"/>
  <c r="Q89" i="1" l="1"/>
  <c r="N89" i="1"/>
  <c r="P89" i="1"/>
  <c r="K89" i="1"/>
  <c r="O89" i="1"/>
  <c r="L89" i="1"/>
  <c r="M89" i="1"/>
  <c r="R89" i="1"/>
  <c r="S25" i="1"/>
  <c r="T25" i="1"/>
  <c r="T85" i="1"/>
  <c r="S85" i="1"/>
  <c r="T54" i="1"/>
  <c r="S54" i="1"/>
  <c r="T79" i="1"/>
  <c r="S79" i="1"/>
  <c r="T60" i="1"/>
  <c r="S60" i="1"/>
  <c r="T82" i="1"/>
  <c r="S82" i="1"/>
  <c r="T40" i="1"/>
  <c r="S40" i="1"/>
  <c r="S51" i="1"/>
  <c r="T51" i="1"/>
  <c r="T62" i="1"/>
  <c r="S62" i="1"/>
  <c r="S73" i="1"/>
  <c r="T73" i="1"/>
  <c r="T33" i="1"/>
  <c r="S33" i="1"/>
  <c r="T47" i="1"/>
  <c r="S47" i="1"/>
  <c r="S35" i="1"/>
  <c r="T35" i="1"/>
  <c r="T32" i="1"/>
  <c r="S32" i="1"/>
  <c r="K90" i="1"/>
  <c r="T34" i="1"/>
  <c r="S34" i="1"/>
  <c r="S49" i="1"/>
  <c r="T49" i="1"/>
  <c r="T76" i="1"/>
  <c r="S76" i="1"/>
  <c r="T45" i="1"/>
  <c r="S45" i="1"/>
  <c r="Q90" i="1"/>
  <c r="T56" i="1"/>
  <c r="S56" i="1"/>
  <c r="S67" i="1"/>
  <c r="T67" i="1"/>
  <c r="T78" i="1"/>
  <c r="S78" i="1"/>
  <c r="S57" i="1"/>
  <c r="T57" i="1"/>
  <c r="S65" i="1"/>
  <c r="T65" i="1"/>
  <c r="T55" i="1"/>
  <c r="S55" i="1"/>
  <c r="S41" i="1"/>
  <c r="T41" i="1"/>
  <c r="T68" i="1"/>
  <c r="S68" i="1"/>
  <c r="T84" i="1"/>
  <c r="S84" i="1"/>
  <c r="T53" i="1"/>
  <c r="S53" i="1"/>
  <c r="T64" i="1"/>
  <c r="S64" i="1"/>
  <c r="S75" i="1"/>
  <c r="T75" i="1"/>
  <c r="T86" i="1"/>
  <c r="S86" i="1"/>
  <c r="S81" i="1"/>
  <c r="T81" i="1"/>
  <c r="S29" i="1"/>
  <c r="T29" i="1"/>
  <c r="T24" i="1"/>
  <c r="S24" i="1"/>
  <c r="T42" i="1"/>
  <c r="S42" i="1"/>
  <c r="T39" i="1"/>
  <c r="S39" i="1"/>
  <c r="T50" i="1"/>
  <c r="S50" i="1"/>
  <c r="T61" i="1"/>
  <c r="S61" i="1"/>
  <c r="T72" i="1"/>
  <c r="S72" i="1"/>
  <c r="S83" i="1"/>
  <c r="T83" i="1"/>
  <c r="S30" i="1"/>
  <c r="T30" i="1"/>
  <c r="T27" i="1"/>
  <c r="S27" i="1"/>
  <c r="O90" i="1"/>
  <c r="T26" i="1"/>
  <c r="S26" i="1"/>
  <c r="N90" i="1"/>
  <c r="T74" i="1"/>
  <c r="S74" i="1"/>
  <c r="S37" i="1"/>
  <c r="T37" i="1"/>
  <c r="S59" i="1"/>
  <c r="T59" i="1"/>
  <c r="T87" i="1"/>
  <c r="S87" i="1"/>
  <c r="T63" i="1"/>
  <c r="S63" i="1"/>
  <c r="T28" i="1"/>
  <c r="S28" i="1"/>
  <c r="S36" i="1"/>
  <c r="T36" i="1"/>
  <c r="T58" i="1"/>
  <c r="S58" i="1"/>
  <c r="T69" i="1"/>
  <c r="S69" i="1"/>
  <c r="T80" i="1"/>
  <c r="S80" i="1"/>
  <c r="T38" i="1"/>
  <c r="S38" i="1"/>
  <c r="L90" i="1"/>
  <c r="M90" i="1"/>
  <c r="T52" i="1"/>
  <c r="S52" i="1"/>
  <c r="S43" i="1"/>
  <c r="T43" i="1"/>
  <c r="T48" i="1"/>
  <c r="S48" i="1"/>
  <c r="T70" i="1"/>
  <c r="S70" i="1"/>
  <c r="T44" i="1"/>
  <c r="S44" i="1"/>
  <c r="T66" i="1"/>
  <c r="S66" i="1"/>
  <c r="P90" i="1"/>
  <c r="T77" i="1"/>
  <c r="S77" i="1"/>
  <c r="R90" i="1"/>
  <c r="T88" i="1"/>
  <c r="S88" i="1"/>
  <c r="T46" i="1"/>
  <c r="S46" i="1"/>
  <c r="T31" i="1"/>
  <c r="S31" i="1"/>
  <c r="T71" i="1"/>
  <c r="S71" i="1"/>
  <c r="T23" i="1"/>
  <c r="S23" i="1"/>
</calcChain>
</file>

<file path=xl/sharedStrings.xml><?xml version="1.0" encoding="utf-8"?>
<sst xmlns="http://schemas.openxmlformats.org/spreadsheetml/2006/main" count="57" uniqueCount="54">
  <si>
    <t>35 heures</t>
  </si>
  <si>
    <t>32 heures "collectif"</t>
  </si>
  <si>
    <t>32 heures "individuel"</t>
  </si>
  <si>
    <t>MR</t>
  </si>
  <si>
    <t>SNB</t>
  </si>
  <si>
    <t>HH</t>
  </si>
  <si>
    <t>Votre horaire hebdomadaire :</t>
  </si>
  <si>
    <t>Votre majoration résidentielle :</t>
  </si>
  <si>
    <t>ECHELONS</t>
  </si>
  <si>
    <t>Echelon</t>
  </si>
  <si>
    <t>Ecarts</t>
  </si>
  <si>
    <t>Ancienneté</t>
  </si>
  <si>
    <t>4 ans</t>
  </si>
  <si>
    <t>6 ans</t>
  </si>
  <si>
    <t>9,5 ans</t>
  </si>
  <si>
    <t>13 ans</t>
  </si>
  <si>
    <t>17 ans</t>
  </si>
  <si>
    <t>21 ans</t>
  </si>
  <si>
    <t>25 ans</t>
  </si>
  <si>
    <t>30 ans</t>
  </si>
  <si>
    <t>34 ans</t>
  </si>
  <si>
    <t xml:space="preserve">Majoration </t>
  </si>
  <si>
    <t>NR</t>
  </si>
  <si>
    <t>Indice</t>
  </si>
  <si>
    <t>Cumulé</t>
  </si>
  <si>
    <t>NIVEAU DE REMUNERATION</t>
  </si>
  <si>
    <t>GF
3</t>
  </si>
  <si>
    <t>GF
4</t>
  </si>
  <si>
    <t>GF
5</t>
  </si>
  <si>
    <t xml:space="preserve"> </t>
  </si>
  <si>
    <t>GF
6</t>
  </si>
  <si>
    <t>GF
7</t>
  </si>
  <si>
    <t>GF
8</t>
  </si>
  <si>
    <t>GF
9</t>
  </si>
  <si>
    <t>GF
10</t>
  </si>
  <si>
    <t>GF
11</t>
  </si>
  <si>
    <t>GF
12</t>
  </si>
  <si>
    <t>GF
13</t>
  </si>
  <si>
    <t>GF
14</t>
  </si>
  <si>
    <t>GF
15</t>
  </si>
  <si>
    <t>GF
16</t>
  </si>
  <si>
    <t>GF
17</t>
  </si>
  <si>
    <t>GF
18</t>
  </si>
  <si>
    <t>GF
19</t>
  </si>
  <si>
    <t>PLAGE H</t>
  </si>
  <si>
    <t>PLAGE G</t>
  </si>
  <si>
    <t>PLAGE F</t>
  </si>
  <si>
    <t>PLAGE E</t>
  </si>
  <si>
    <t>PLAGE D</t>
  </si>
  <si>
    <t>PLAGE C</t>
  </si>
  <si>
    <t>PLAGE B</t>
  </si>
  <si>
    <t>PLAGE A</t>
  </si>
  <si>
    <t>Les agents relevant des échelons 1, 2 et 3 sont rémunérés à l'échelon 4</t>
  </si>
  <si>
    <r>
      <t xml:space="preserve">Grille de rémunération brute au 1er janvier 2020 </t>
    </r>
    <r>
      <rPr>
        <i/>
        <sz val="16"/>
        <color theme="3"/>
        <rFont val="Gadugi"/>
        <family val="2"/>
      </rPr>
      <t>(Document non contractuel)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</si>
</sst>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43">
    <font>
      <sz val="10"/>
      <name val="Arial"/>
      <family val="2"/>
    </font>
    <font>
      <sz val="8"/>
      <color rgb="FF000000"/>
      <name val="Segoe UI"/>
      <family val="2"/>
    </font>
    <font>
      <sz val="10"/>
      <name val="Arial"/>
      <family val="2"/>
    </font>
    <font>
      <sz val="10"/>
      <color theme="4" tint="-0.249977111117893"/>
      <name val="Arial"/>
      <family val="2"/>
    </font>
    <font>
      <sz val="8"/>
      <color theme="4" tint="-0.249977111117893"/>
      <name val="Frutiger 45"/>
      <family val="2"/>
    </font>
    <font>
      <sz val="8"/>
      <color theme="4" tint="-0.249977111117893"/>
      <name val="Arial"/>
      <family val="2"/>
    </font>
    <font>
      <b/>
      <sz val="22"/>
      <color theme="3"/>
      <name val="Gadugi"/>
      <family val="2"/>
    </font>
    <font>
      <sz val="14"/>
      <color theme="3"/>
      <name val="Gadugi"/>
      <family val="2"/>
    </font>
    <font>
      <sz val="10"/>
      <color rgb="FFFFFFFF"/>
      <name val="Arial"/>
      <family val="2"/>
    </font>
    <font>
      <sz val="8"/>
      <name val="Frutiger 45"/>
      <family val="2"/>
    </font>
    <font>
      <b/>
      <sz val="10"/>
      <name val="Frutiger 45"/>
    </font>
    <font>
      <sz val="10"/>
      <name val="Frutiger 45"/>
      <family val="2"/>
    </font>
    <font>
      <sz val="10"/>
      <color rgb="FF36609C"/>
      <name val="Arial"/>
      <family val="2"/>
    </font>
    <font>
      <b/>
      <sz val="9"/>
      <color indexed="9"/>
      <name val="Arial"/>
      <family val="2"/>
    </font>
    <font>
      <b/>
      <sz val="14"/>
      <color indexed="18"/>
      <name val="Arial"/>
      <family val="2"/>
    </font>
    <font>
      <b/>
      <sz val="9"/>
      <name val="Comic Sans MS"/>
      <family val="4"/>
    </font>
    <font>
      <b/>
      <sz val="12"/>
      <name val="Arial"/>
      <family val="2"/>
    </font>
    <font>
      <sz val="8"/>
      <color indexed="9"/>
      <name val="Frutiger 45"/>
      <family val="2"/>
    </font>
    <font>
      <sz val="16"/>
      <name val="Gadugi"/>
      <family val="2"/>
    </font>
    <font>
      <b/>
      <sz val="16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sz val="10"/>
      <name val="Comic Sans MS"/>
      <family val="4"/>
    </font>
    <font>
      <b/>
      <sz val="12"/>
      <name val="Arial Narrow"/>
      <family val="2"/>
    </font>
    <font>
      <b/>
      <sz val="11"/>
      <color theme="4" tint="-0.249977111117893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sz val="11"/>
      <color indexed="9"/>
      <name val="Arial"/>
      <family val="2"/>
    </font>
    <font>
      <b/>
      <sz val="11"/>
      <color theme="0"/>
      <name val="Arial"/>
      <family val="2"/>
    </font>
    <font>
      <sz val="10"/>
      <color theme="0"/>
      <name val="Arial"/>
      <family val="2"/>
    </font>
    <font>
      <sz val="10"/>
      <color theme="0"/>
      <name val="Arial Nova"/>
      <family val="2"/>
    </font>
    <font>
      <b/>
      <sz val="12"/>
      <color indexed="18"/>
      <name val="Arial"/>
      <family val="2"/>
    </font>
    <font>
      <sz val="12"/>
      <color theme="0"/>
      <name val="Arial Narrow"/>
      <family val="2"/>
    </font>
    <font>
      <b/>
      <sz val="11"/>
      <color indexed="18"/>
      <name val="Arial"/>
      <family val="2"/>
    </font>
    <font>
      <sz val="11"/>
      <color indexed="18"/>
      <name val="Arial"/>
      <family val="2"/>
    </font>
    <font>
      <sz val="12"/>
      <color theme="3"/>
      <name val="Gadugi"/>
      <family val="2"/>
    </font>
    <font>
      <b/>
      <sz val="14"/>
      <name val="Arial"/>
      <family val="2"/>
    </font>
    <font>
      <sz val="14"/>
      <name val="Frutiger 45"/>
      <family val="2"/>
    </font>
    <font>
      <b/>
      <sz val="14"/>
      <color indexed="10"/>
      <name val="Arial"/>
      <family val="2"/>
    </font>
    <font>
      <sz val="14"/>
      <name val="Arial"/>
      <family val="2"/>
    </font>
    <font>
      <sz val="12"/>
      <color theme="0"/>
      <name val="Arial"/>
      <family val="2"/>
    </font>
    <font>
      <b/>
      <sz val="14"/>
      <color theme="3"/>
      <name val="Gadugi"/>
      <family val="2"/>
    </font>
    <font>
      <i/>
      <sz val="16"/>
      <color theme="3"/>
      <name val="Gadug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249977111117893"/>
        <bgColor indexed="24"/>
      </patternFill>
    </fill>
    <fill>
      <patternFill patternType="solid">
        <fgColor rgb="FF36609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rgb="FF36609C"/>
      </left>
      <right/>
      <top style="thin">
        <color rgb="FF36609C"/>
      </top>
      <bottom/>
      <diagonal/>
    </border>
    <border>
      <left/>
      <right/>
      <top style="thin">
        <color rgb="FF36609C"/>
      </top>
      <bottom/>
      <diagonal/>
    </border>
    <border>
      <left/>
      <right style="thin">
        <color rgb="FF36609C"/>
      </right>
      <top style="thin">
        <color rgb="FF36609C"/>
      </top>
      <bottom/>
      <diagonal/>
    </border>
    <border>
      <left style="thin">
        <color rgb="FF36609C"/>
      </left>
      <right/>
      <top/>
      <bottom/>
      <diagonal/>
    </border>
    <border>
      <left/>
      <right style="thin">
        <color rgb="FF36609C"/>
      </right>
      <top/>
      <bottom/>
      <diagonal/>
    </border>
    <border>
      <left style="thin">
        <color rgb="FF36609C"/>
      </left>
      <right/>
      <top/>
      <bottom style="medium">
        <color rgb="FF36609C"/>
      </bottom>
      <diagonal/>
    </border>
    <border>
      <left/>
      <right style="thin">
        <color rgb="FF36609C"/>
      </right>
      <top/>
      <bottom style="medium">
        <color rgb="FF36609C"/>
      </bottom>
      <diagonal/>
    </border>
    <border>
      <left style="thin">
        <color rgb="FF36609C"/>
      </left>
      <right style="thin">
        <color rgb="FF36609C"/>
      </right>
      <top style="thin">
        <color rgb="FF36609C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rgb="FF36609C"/>
      </left>
      <right style="thin">
        <color rgb="FF36609C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thin">
        <color rgb="FF36609C"/>
      </left>
      <right/>
      <top/>
      <bottom style="thin">
        <color rgb="FF36609C"/>
      </bottom>
      <diagonal/>
    </border>
    <border>
      <left/>
      <right style="thin">
        <color rgb="FF36609C"/>
      </right>
      <top/>
      <bottom style="thin">
        <color rgb="FF36609C"/>
      </bottom>
      <diagonal/>
    </border>
    <border>
      <left style="thin">
        <color rgb="FF36609C"/>
      </left>
      <right style="thin">
        <color rgb="FF36609C"/>
      </right>
      <top/>
      <bottom style="thin">
        <color rgb="FF36609C"/>
      </bottom>
      <diagonal/>
    </border>
    <border>
      <left/>
      <right/>
      <top/>
      <bottom style="thin">
        <color rgb="FF36609C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164" fontId="5" fillId="0" borderId="0" xfId="0" applyNumberFormat="1" applyFont="1"/>
    <xf numFmtId="0" fontId="5" fillId="0" borderId="0" xfId="0" applyFont="1"/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3" fillId="0" borderId="2" xfId="0" applyFont="1" applyBorder="1"/>
    <xf numFmtId="0" fontId="2" fillId="0" borderId="0" xfId="0" applyFont="1"/>
    <xf numFmtId="0" fontId="0" fillId="0" borderId="0" xfId="0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9" xfId="0" applyBorder="1" applyAlignment="1">
      <alignment vertical="center"/>
    </xf>
    <xf numFmtId="0" fontId="2" fillId="0" borderId="0" xfId="0" applyFont="1" applyAlignment="1">
      <alignment vertical="center"/>
    </xf>
    <xf numFmtId="10" fontId="15" fillId="7" borderId="4" xfId="1" applyNumberFormat="1" applyFont="1" applyFill="1" applyBorder="1" applyAlignment="1" applyProtection="1">
      <alignment vertical="center"/>
    </xf>
    <xf numFmtId="164" fontId="15" fillId="7" borderId="5" xfId="1" applyNumberFormat="1" applyFont="1" applyFill="1" applyBorder="1" applyAlignment="1" applyProtection="1">
      <alignment vertical="center"/>
    </xf>
    <xf numFmtId="0" fontId="9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9" fillId="0" borderId="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16" fillId="0" borderId="9" xfId="0" applyFont="1" applyBorder="1"/>
    <xf numFmtId="0" fontId="16" fillId="0" borderId="0" xfId="0" applyFont="1" applyAlignment="1">
      <alignment horizontal="center" vertical="center"/>
    </xf>
    <xf numFmtId="10" fontId="9" fillId="0" borderId="0" xfId="1" applyNumberFormat="1" applyFont="1" applyFill="1" applyBorder="1" applyAlignment="1" applyProtection="1">
      <alignment horizontal="center" vertical="center"/>
    </xf>
    <xf numFmtId="0" fontId="19" fillId="0" borderId="0" xfId="0" applyFont="1" applyAlignment="1">
      <alignment horizontal="center" vertical="center"/>
    </xf>
    <xf numFmtId="0" fontId="16" fillId="0" borderId="21" xfId="0" applyFont="1" applyBorder="1"/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textRotation="90"/>
    </xf>
    <xf numFmtId="0" fontId="16" fillId="0" borderId="0" xfId="0" applyFont="1"/>
    <xf numFmtId="0" fontId="16" fillId="0" borderId="26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0" fillId="0" borderId="35" xfId="0" applyBorder="1"/>
    <xf numFmtId="0" fontId="20" fillId="0" borderId="35" xfId="0" applyFont="1" applyBorder="1" applyAlignment="1">
      <alignment horizontal="center" vertical="center" textRotation="90"/>
    </xf>
    <xf numFmtId="10" fontId="23" fillId="7" borderId="4" xfId="1" applyNumberFormat="1" applyFont="1" applyFill="1" applyBorder="1" applyAlignment="1" applyProtection="1">
      <alignment vertical="center"/>
    </xf>
    <xf numFmtId="164" fontId="23" fillId="7" borderId="5" xfId="1" applyNumberFormat="1" applyFont="1" applyFill="1" applyBorder="1" applyAlignment="1" applyProtection="1">
      <alignment vertical="center"/>
    </xf>
    <xf numFmtId="10" fontId="23" fillId="7" borderId="32" xfId="1" applyNumberFormat="1" applyFont="1" applyFill="1" applyBorder="1" applyAlignment="1" applyProtection="1">
      <alignment vertical="center"/>
    </xf>
    <xf numFmtId="164" fontId="23" fillId="7" borderId="33" xfId="1" applyNumberFormat="1" applyFont="1" applyFill="1" applyBorder="1" applyAlignment="1" applyProtection="1">
      <alignment vertical="center"/>
    </xf>
    <xf numFmtId="0" fontId="24" fillId="3" borderId="2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6" fillId="0" borderId="0" xfId="0" applyFont="1"/>
    <xf numFmtId="0" fontId="25" fillId="3" borderId="0" xfId="0" applyFont="1" applyFill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164" fontId="25" fillId="3" borderId="0" xfId="1" applyNumberFormat="1" applyFont="1" applyFill="1" applyBorder="1" applyAlignment="1" applyProtection="1">
      <alignment horizontal="center" vertical="center"/>
    </xf>
    <xf numFmtId="164" fontId="25" fillId="3" borderId="5" xfId="1" applyNumberFormat="1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/>
    </xf>
    <xf numFmtId="9" fontId="25" fillId="3" borderId="0" xfId="0" applyNumberFormat="1" applyFont="1" applyFill="1" applyAlignment="1">
      <alignment horizontal="center" vertical="center"/>
    </xf>
    <xf numFmtId="10" fontId="28" fillId="4" borderId="4" xfId="1" applyNumberFormat="1" applyFont="1" applyFill="1" applyBorder="1" applyAlignment="1" applyProtection="1">
      <alignment horizontal="center" vertical="center"/>
    </xf>
    <xf numFmtId="164" fontId="28" fillId="4" borderId="5" xfId="1" applyNumberFormat="1" applyFont="1" applyFill="1" applyBorder="1" applyAlignment="1" applyProtection="1">
      <alignment horizontal="center" vertical="center"/>
    </xf>
    <xf numFmtId="0" fontId="25" fillId="3" borderId="8" xfId="0" applyFont="1" applyFill="1" applyBorder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0" fontId="30" fillId="4" borderId="35" xfId="0" applyFont="1" applyFill="1" applyBorder="1" applyAlignment="1">
      <alignment horizontal="center" vertical="center"/>
    </xf>
    <xf numFmtId="0" fontId="31" fillId="6" borderId="10" xfId="0" applyFont="1" applyFill="1" applyBorder="1" applyAlignment="1">
      <alignment horizontal="center" vertical="center"/>
    </xf>
    <xf numFmtId="0" fontId="31" fillId="8" borderId="10" xfId="0" applyFont="1" applyFill="1" applyBorder="1" applyAlignment="1">
      <alignment horizontal="center" vertical="center"/>
    </xf>
    <xf numFmtId="0" fontId="31" fillId="6" borderId="34" xfId="0" applyFont="1" applyFill="1" applyBorder="1" applyAlignment="1">
      <alignment horizontal="center" vertical="center"/>
    </xf>
    <xf numFmtId="164" fontId="32" fillId="4" borderId="0" xfId="1" applyNumberFormat="1" applyFont="1" applyFill="1" applyBorder="1" applyAlignment="1" applyProtection="1">
      <alignment horizontal="center" vertical="center"/>
    </xf>
    <xf numFmtId="164" fontId="32" fillId="4" borderId="5" xfId="1" applyNumberFormat="1" applyFont="1" applyFill="1" applyBorder="1" applyAlignment="1" applyProtection="1">
      <alignment horizontal="center" vertical="center"/>
    </xf>
    <xf numFmtId="164" fontId="32" fillId="4" borderId="35" xfId="1" applyNumberFormat="1" applyFont="1" applyFill="1" applyBorder="1" applyAlignment="1" applyProtection="1">
      <alignment horizontal="center" vertical="center"/>
    </xf>
    <xf numFmtId="164" fontId="32" fillId="4" borderId="33" xfId="1" applyNumberFormat="1" applyFont="1" applyFill="1" applyBorder="1" applyAlignment="1" applyProtection="1">
      <alignment horizontal="center" vertical="center"/>
    </xf>
    <xf numFmtId="0" fontId="33" fillId="6" borderId="0" xfId="0" applyFont="1" applyFill="1" applyAlignment="1">
      <alignment horizontal="center" vertical="center"/>
    </xf>
    <xf numFmtId="165" fontId="34" fillId="6" borderId="0" xfId="0" applyNumberFormat="1" applyFont="1" applyFill="1" applyAlignment="1">
      <alignment horizontal="center" vertical="center"/>
    </xf>
    <xf numFmtId="4" fontId="34" fillId="6" borderId="0" xfId="0" applyNumberFormat="1" applyFont="1" applyFill="1" applyAlignment="1">
      <alignment horizontal="center" vertical="center"/>
    </xf>
    <xf numFmtId="0" fontId="33" fillId="8" borderId="0" xfId="0" applyFont="1" applyFill="1" applyAlignment="1">
      <alignment horizontal="center" vertical="center"/>
    </xf>
    <xf numFmtId="165" fontId="34" fillId="8" borderId="0" xfId="0" applyNumberFormat="1" applyFont="1" applyFill="1" applyAlignment="1">
      <alignment horizontal="center" vertical="center"/>
    </xf>
    <xf numFmtId="4" fontId="34" fillId="8" borderId="0" xfId="0" applyNumberFormat="1" applyFont="1" applyFill="1" applyAlignment="1">
      <alignment horizontal="center" vertical="center"/>
    </xf>
    <xf numFmtId="4" fontId="34" fillId="8" borderId="5" xfId="0" applyNumberFormat="1" applyFont="1" applyFill="1" applyBorder="1" applyAlignment="1">
      <alignment horizontal="center" vertical="center"/>
    </xf>
    <xf numFmtId="4" fontId="34" fillId="6" borderId="5" xfId="0" applyNumberFormat="1" applyFont="1" applyFill="1" applyBorder="1" applyAlignment="1">
      <alignment horizontal="center" vertical="center"/>
    </xf>
    <xf numFmtId="0" fontId="36" fillId="0" borderId="9" xfId="0" applyFont="1" applyBorder="1" applyAlignment="1">
      <alignment horizontal="center" vertical="center"/>
    </xf>
    <xf numFmtId="0" fontId="36" fillId="0" borderId="0" xfId="0" applyFont="1" applyAlignment="1">
      <alignment horizontal="center" vertical="center"/>
    </xf>
    <xf numFmtId="10" fontId="37" fillId="0" borderId="0" xfId="1" applyNumberFormat="1" applyFont="1" applyFill="1" applyBorder="1" applyAlignment="1" applyProtection="1">
      <alignment horizontal="center" vertical="center"/>
    </xf>
    <xf numFmtId="0" fontId="36" fillId="0" borderId="18" xfId="0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0" fontId="36" fillId="0" borderId="16" xfId="0" applyFont="1" applyBorder="1" applyAlignment="1">
      <alignment horizontal="center" vertical="center"/>
    </xf>
    <xf numFmtId="0" fontId="36" fillId="0" borderId="21" xfId="0" applyFont="1" applyBorder="1" applyAlignment="1">
      <alignment horizontal="center" vertical="center"/>
    </xf>
    <xf numFmtId="0" fontId="36" fillId="0" borderId="22" xfId="0" applyFont="1" applyBorder="1" applyAlignment="1">
      <alignment horizontal="center" vertical="center"/>
    </xf>
    <xf numFmtId="0" fontId="36" fillId="0" borderId="21" xfId="0" applyFont="1" applyBorder="1"/>
    <xf numFmtId="0" fontId="36" fillId="0" borderId="0" xfId="0" applyFont="1"/>
    <xf numFmtId="0" fontId="36" fillId="0" borderId="22" xfId="0" applyFont="1" applyBorder="1"/>
    <xf numFmtId="0" fontId="36" fillId="0" borderId="13" xfId="0" applyFont="1" applyBorder="1"/>
    <xf numFmtId="10" fontId="37" fillId="0" borderId="9" xfId="1" applyNumberFormat="1" applyFont="1" applyFill="1" applyBorder="1" applyAlignment="1" applyProtection="1">
      <alignment horizontal="center" vertical="center"/>
    </xf>
    <xf numFmtId="0" fontId="36" fillId="0" borderId="16" xfId="0" applyFont="1" applyBorder="1"/>
    <xf numFmtId="10" fontId="37" fillId="0" borderId="21" xfId="1" applyNumberFormat="1" applyFont="1" applyFill="1" applyBorder="1" applyAlignment="1" applyProtection="1">
      <alignment horizontal="center" vertical="center"/>
    </xf>
    <xf numFmtId="0" fontId="36" fillId="0" borderId="22" xfId="0" applyFont="1" applyBorder="1" applyAlignment="1">
      <alignment horizontal="center"/>
    </xf>
    <xf numFmtId="0" fontId="38" fillId="0" borderId="0" xfId="0" applyFont="1" applyAlignment="1">
      <alignment horizontal="center" vertical="center" textRotation="90"/>
    </xf>
    <xf numFmtId="0" fontId="37" fillId="0" borderId="0" xfId="0" applyFont="1" applyAlignment="1">
      <alignment horizontal="center" vertical="center"/>
    </xf>
    <xf numFmtId="0" fontId="39" fillId="0" borderId="0" xfId="0" applyFont="1"/>
    <xf numFmtId="0" fontId="37" fillId="0" borderId="0" xfId="0" applyFont="1" applyAlignment="1">
      <alignment horizontal="center"/>
    </xf>
    <xf numFmtId="0" fontId="37" fillId="0" borderId="13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29" fillId="11" borderId="0" xfId="0" applyFont="1" applyFill="1"/>
    <xf numFmtId="0" fontId="29" fillId="11" borderId="0" xfId="0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top" wrapText="1"/>
    </xf>
    <xf numFmtId="0" fontId="41" fillId="0" borderId="0" xfId="0" applyFont="1" applyAlignment="1">
      <alignment horizontal="left" vertical="top" wrapText="1"/>
    </xf>
    <xf numFmtId="0" fontId="12" fillId="2" borderId="2" xfId="0" applyFont="1" applyFill="1" applyBorder="1" applyProtection="1">
      <protection locked="0"/>
    </xf>
    <xf numFmtId="0" fontId="12" fillId="2" borderId="0" xfId="1" applyNumberFormat="1" applyFont="1" applyFill="1" applyBorder="1" applyAlignment="1" applyProtection="1">
      <protection locked="0"/>
    </xf>
    <xf numFmtId="0" fontId="40" fillId="11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35" xfId="0" applyFont="1" applyFill="1" applyBorder="1" applyAlignment="1">
      <alignment horizontal="center" vertical="center"/>
    </xf>
    <xf numFmtId="0" fontId="21" fillId="5" borderId="0" xfId="0" applyFont="1" applyFill="1" applyAlignment="1">
      <alignment horizontal="center" vertical="center"/>
    </xf>
    <xf numFmtId="0" fontId="21" fillId="5" borderId="35" xfId="0" applyFont="1" applyFill="1" applyBorder="1" applyAlignment="1">
      <alignment horizontal="center" vertical="center"/>
    </xf>
    <xf numFmtId="0" fontId="36" fillId="9" borderId="14" xfId="0" applyFont="1" applyFill="1" applyBorder="1" applyAlignment="1">
      <alignment horizontal="center" vertical="center" wrapText="1"/>
    </xf>
    <xf numFmtId="0" fontId="36" fillId="9" borderId="15" xfId="0" applyFont="1" applyFill="1" applyBorder="1" applyAlignment="1">
      <alignment horizontal="center" vertical="center"/>
    </xf>
    <xf numFmtId="0" fontId="36" fillId="9" borderId="17" xfId="0" applyFont="1" applyFill="1" applyBorder="1" applyAlignment="1">
      <alignment horizontal="center" vertical="center"/>
    </xf>
    <xf numFmtId="0" fontId="36" fillId="9" borderId="28" xfId="0" applyFont="1" applyFill="1" applyBorder="1" applyAlignment="1">
      <alignment horizontal="center" vertical="center"/>
    </xf>
    <xf numFmtId="0" fontId="36" fillId="9" borderId="19" xfId="0" applyFont="1" applyFill="1" applyBorder="1" applyAlignment="1">
      <alignment horizontal="center" vertical="center" wrapText="1"/>
    </xf>
    <xf numFmtId="0" fontId="36" fillId="9" borderId="20" xfId="0" applyFont="1" applyFill="1" applyBorder="1" applyAlignment="1">
      <alignment horizontal="center" vertical="center"/>
    </xf>
    <xf numFmtId="0" fontId="36" fillId="9" borderId="29" xfId="0" applyFont="1" applyFill="1" applyBorder="1" applyAlignment="1">
      <alignment horizontal="center" vertical="center"/>
    </xf>
    <xf numFmtId="0" fontId="36" fillId="10" borderId="26" xfId="0" applyFont="1" applyFill="1" applyBorder="1" applyAlignment="1">
      <alignment horizontal="center" vertical="center" wrapText="1"/>
    </xf>
    <xf numFmtId="0" fontId="36" fillId="10" borderId="0" xfId="0" applyFont="1" applyFill="1" applyAlignment="1">
      <alignment horizontal="center" vertical="center"/>
    </xf>
    <xf numFmtId="0" fontId="36" fillId="10" borderId="27" xfId="0" applyFont="1" applyFill="1" applyBorder="1" applyAlignment="1">
      <alignment horizontal="center" vertical="center"/>
    </xf>
    <xf numFmtId="0" fontId="36" fillId="10" borderId="31" xfId="0" applyFont="1" applyFill="1" applyBorder="1" applyAlignment="1">
      <alignment horizontal="center" vertical="center"/>
    </xf>
    <xf numFmtId="0" fontId="36" fillId="10" borderId="19" xfId="0" applyFont="1" applyFill="1" applyBorder="1" applyAlignment="1">
      <alignment horizontal="center" vertical="center" wrapText="1"/>
    </xf>
    <xf numFmtId="0" fontId="36" fillId="10" borderId="20" xfId="0" applyFont="1" applyFill="1" applyBorder="1" applyAlignment="1">
      <alignment horizontal="center" vertical="center"/>
    </xf>
    <xf numFmtId="0" fontId="36" fillId="10" borderId="25" xfId="0" applyFont="1" applyFill="1" applyBorder="1" applyAlignment="1">
      <alignment horizontal="center" vertical="center"/>
    </xf>
    <xf numFmtId="0" fontId="14" fillId="5" borderId="0" xfId="0" applyFont="1" applyFill="1" applyAlignment="1">
      <alignment horizontal="center" vertical="center" textRotation="90"/>
    </xf>
    <xf numFmtId="0" fontId="36" fillId="9" borderId="11" xfId="0" applyFont="1" applyFill="1" applyBorder="1" applyAlignment="1">
      <alignment horizontal="center" vertical="center" wrapText="1"/>
    </xf>
    <xf numFmtId="0" fontId="36" fillId="9" borderId="12" xfId="0" applyFont="1" applyFill="1" applyBorder="1" applyAlignment="1">
      <alignment horizontal="center" vertical="center"/>
    </xf>
    <xf numFmtId="0" fontId="36" fillId="9" borderId="13" xfId="0" applyFont="1" applyFill="1" applyBorder="1" applyAlignment="1">
      <alignment horizontal="center" vertical="center"/>
    </xf>
    <xf numFmtId="0" fontId="36" fillId="9" borderId="16" xfId="0" applyFont="1" applyFill="1" applyBorder="1" applyAlignment="1">
      <alignment horizontal="center" vertical="center"/>
    </xf>
    <xf numFmtId="0" fontId="36" fillId="12" borderId="14" xfId="0" applyFont="1" applyFill="1" applyBorder="1" applyAlignment="1">
      <alignment horizontal="center" vertical="center" wrapText="1"/>
    </xf>
    <xf numFmtId="0" fontId="36" fillId="12" borderId="15" xfId="0" applyFont="1" applyFill="1" applyBorder="1" applyAlignment="1">
      <alignment horizontal="center" vertical="center"/>
    </xf>
    <xf numFmtId="0" fontId="36" fillId="12" borderId="17" xfId="0" applyFont="1" applyFill="1" applyBorder="1" applyAlignment="1">
      <alignment horizontal="center" vertical="center"/>
    </xf>
    <xf numFmtId="0" fontId="36" fillId="12" borderId="28" xfId="0" applyFont="1" applyFill="1" applyBorder="1" applyAlignment="1">
      <alignment horizontal="center" vertical="center"/>
    </xf>
    <xf numFmtId="0" fontId="36" fillId="12" borderId="19" xfId="0" applyFont="1" applyFill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29" xfId="0" applyFont="1" applyFill="1" applyBorder="1" applyAlignment="1">
      <alignment horizontal="center" vertical="center"/>
    </xf>
    <xf numFmtId="0" fontId="36" fillId="10" borderId="11" xfId="0" applyFont="1" applyFill="1" applyBorder="1" applyAlignment="1">
      <alignment horizontal="center" vertical="center" wrapText="1"/>
    </xf>
    <xf numFmtId="0" fontId="36" fillId="10" borderId="12" xfId="0" applyFont="1" applyFill="1" applyBorder="1" applyAlignment="1">
      <alignment horizontal="center" vertical="center"/>
    </xf>
    <xf numFmtId="0" fontId="36" fillId="10" borderId="13" xfId="0" applyFont="1" applyFill="1" applyBorder="1" applyAlignment="1">
      <alignment horizontal="center" vertical="center"/>
    </xf>
    <xf numFmtId="0" fontId="36" fillId="10" borderId="16" xfId="0" applyFont="1" applyFill="1" applyBorder="1" applyAlignment="1">
      <alignment horizontal="center" vertical="center"/>
    </xf>
    <xf numFmtId="0" fontId="36" fillId="10" borderId="14" xfId="0" applyFont="1" applyFill="1" applyBorder="1" applyAlignment="1">
      <alignment horizontal="center" vertical="center" wrapText="1"/>
    </xf>
    <xf numFmtId="0" fontId="36" fillId="10" borderId="15" xfId="0" applyFont="1" applyFill="1" applyBorder="1" applyAlignment="1">
      <alignment horizontal="center" vertical="center"/>
    </xf>
    <xf numFmtId="0" fontId="36" fillId="10" borderId="17" xfId="0" applyFont="1" applyFill="1" applyBorder="1" applyAlignment="1">
      <alignment horizontal="center" vertical="center"/>
    </xf>
    <xf numFmtId="0" fontId="36" fillId="10" borderId="28" xfId="0" applyFont="1" applyFill="1" applyBorder="1" applyAlignment="1">
      <alignment horizontal="center" vertical="center"/>
    </xf>
    <xf numFmtId="0" fontId="36" fillId="10" borderId="23" xfId="0" applyFont="1" applyFill="1" applyBorder="1" applyAlignment="1">
      <alignment horizontal="center" vertical="center" wrapText="1"/>
    </xf>
    <xf numFmtId="0" fontId="36" fillId="10" borderId="24" xfId="0" applyFont="1" applyFill="1" applyBorder="1" applyAlignment="1">
      <alignment horizontal="center" vertical="center" wrapText="1"/>
    </xf>
    <xf numFmtId="0" fontId="36" fillId="10" borderId="30" xfId="0" applyFont="1" applyFill="1" applyBorder="1" applyAlignment="1">
      <alignment horizontal="center" vertical="center" wrapText="1"/>
    </xf>
    <xf numFmtId="0" fontId="36" fillId="12" borderId="11" xfId="0" applyFont="1" applyFill="1" applyBorder="1" applyAlignment="1">
      <alignment horizontal="center" vertical="center" wrapText="1"/>
    </xf>
    <xf numFmtId="0" fontId="36" fillId="12" borderId="12" xfId="0" applyFont="1" applyFill="1" applyBorder="1" applyAlignment="1">
      <alignment horizontal="center" vertical="center"/>
    </xf>
    <xf numFmtId="0" fontId="36" fillId="12" borderId="13" xfId="0" applyFont="1" applyFill="1" applyBorder="1" applyAlignment="1">
      <alignment horizontal="center" vertical="center"/>
    </xf>
    <xf numFmtId="0" fontId="36" fillId="12" borderId="16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14" fontId="0" fillId="0" borderId="0" xfId="0" applyNumberFormat="1"/>
    <xf numFmtId="0" fontId="25" fillId="3" borderId="2" xfId="0" applyFont="1" applyFill="1" applyBorder="1" applyAlignment="1">
      <alignment horizontal="center" vertical="center"/>
    </xf>
    <xf numFmtId="0" fontId="25" fillId="3" borderId="3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3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top" wrapText="1"/>
    </xf>
    <xf numFmtId="0" fontId="27" fillId="3" borderId="0" xfId="0" applyFont="1" applyFill="1" applyAlignment="1">
      <alignment horizontal="right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GBox"/>
</file>

<file path=xl/ctrlProps/ctrlProp2.xml><?xml version="1.0" encoding="utf-8"?>
<formControlPr xmlns="http://schemas.microsoft.com/office/spreadsheetml/2009/9/main" objectType="Radio" checked="Checked" firstButton="1" fmlaLink="$AO$1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GBox"/>
</file>

<file path=xl/ctrlProps/ctrlProp5.xml><?xml version="1.0" encoding="utf-8"?>
<formControlPr xmlns="http://schemas.microsoft.com/office/spreadsheetml/2009/9/main" objectType="Radio" firstButton="1" fmlaLink="$AO$2" lockText="1"/>
</file>

<file path=xl/ctrlProps/ctrlProp6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Radio" checked="Checked" lockText="1"/>
</file>

<file path=xl/ctrlProps/ctrlProp8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295275</xdr:colOff>
      <xdr:row>16</xdr:row>
      <xdr:rowOff>47625</xdr:rowOff>
    </xdr:from>
    <xdr:to>
      <xdr:col>15</xdr:col>
      <xdr:colOff>190500</xdr:colOff>
      <xdr:row>16</xdr:row>
      <xdr:rowOff>333375</xdr:rowOff>
    </xdr:to>
    <xdr:sp macro="" textlink="">
      <xdr:nvSpPr>
        <xdr:cNvPr id="2" name="AutoShape 2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0687050" y="2286000"/>
          <a:ext cx="866775" cy="180975"/>
        </a:xfrm>
        <a:prstGeom prst="notchedRightArrow">
          <a:avLst>
            <a:gd name="adj1" fmla="val 50000"/>
            <a:gd name="adj2" fmla="val 641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95250</xdr:colOff>
      <xdr:row>62</xdr:row>
      <xdr:rowOff>28575</xdr:rowOff>
    </xdr:from>
    <xdr:to>
      <xdr:col>6</xdr:col>
      <xdr:colOff>381000</xdr:colOff>
      <xdr:row>65</xdr:row>
      <xdr:rowOff>66675</xdr:rowOff>
    </xdr:to>
    <xdr:sp macro="" textlink="">
      <xdr:nvSpPr>
        <xdr:cNvPr id="3" name="AutoShape 2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 rot="5400000">
          <a:off x="3452812" y="11853863"/>
          <a:ext cx="638175" cy="285750"/>
        </a:xfrm>
        <a:prstGeom prst="notchedRightArrow">
          <a:avLst>
            <a:gd name="adj1" fmla="val 50000"/>
            <a:gd name="adj2" fmla="val 48333"/>
          </a:avLst>
        </a:prstGeom>
        <a:solidFill>
          <a:srgbClr val="00206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523875</xdr:colOff>
      <xdr:row>16</xdr:row>
      <xdr:rowOff>47625</xdr:rowOff>
    </xdr:from>
    <xdr:to>
      <xdr:col>12</xdr:col>
      <xdr:colOff>419100</xdr:colOff>
      <xdr:row>16</xdr:row>
      <xdr:rowOff>333375</xdr:rowOff>
    </xdr:to>
    <xdr:sp macro="" textlink="">
      <xdr:nvSpPr>
        <xdr:cNvPr id="4" name="AutoShap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 rot="10800000">
          <a:off x="8001000" y="2286000"/>
          <a:ext cx="866775" cy="180975"/>
        </a:xfrm>
        <a:prstGeom prst="notchedRightArrow">
          <a:avLst>
            <a:gd name="adj1" fmla="val 50000"/>
            <a:gd name="adj2" fmla="val 641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104775</xdr:colOff>
      <xdr:row>43</xdr:row>
      <xdr:rowOff>104775</xdr:rowOff>
    </xdr:from>
    <xdr:to>
      <xdr:col>6</xdr:col>
      <xdr:colOff>390525</xdr:colOff>
      <xdr:row>46</xdr:row>
      <xdr:rowOff>142875</xdr:rowOff>
    </xdr:to>
    <xdr:sp macro="" textlink="">
      <xdr:nvSpPr>
        <xdr:cNvPr id="5" name="AutoShape 27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 rot="-5359747">
          <a:off x="3462337" y="8129588"/>
          <a:ext cx="638175" cy="285750"/>
        </a:xfrm>
        <a:prstGeom prst="notchedRightArrow">
          <a:avLst>
            <a:gd name="adj1" fmla="val 50000"/>
            <a:gd name="adj2" fmla="val 48333"/>
          </a:avLst>
        </a:prstGeom>
        <a:solidFill>
          <a:srgbClr val="00206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33</xdr:col>
      <xdr:colOff>95249</xdr:colOff>
      <xdr:row>82</xdr:row>
      <xdr:rowOff>176891</xdr:rowOff>
    </xdr:from>
    <xdr:to>
      <xdr:col>36</xdr:col>
      <xdr:colOff>325070</xdr:colOff>
      <xdr:row>86</xdr:row>
      <xdr:rowOff>153320</xdr:rowOff>
    </xdr:to>
    <xdr:sp macro="" textlink="">
      <xdr:nvSpPr>
        <xdr:cNvPr id="6" name="Rectangle à coins arrondis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19583399" y="15826466"/>
          <a:ext cx="1163271" cy="776529"/>
        </a:xfrm>
        <a:prstGeom prst="roundRect">
          <a:avLst>
            <a:gd name="adj" fmla="val 50000"/>
          </a:avLst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fr-FR" sz="1400" b="1">
              <a:solidFill>
                <a:schemeClr val="tx2"/>
              </a:solidFill>
            </a:rPr>
            <a:t>COLLEGE CADRE</a:t>
          </a:r>
        </a:p>
      </xdr:txBody>
    </xdr:sp>
    <xdr:clientData/>
  </xdr:twoCellAnchor>
  <xdr:twoCellAnchor>
    <xdr:from>
      <xdr:col>19</xdr:col>
      <xdr:colOff>560916</xdr:colOff>
      <xdr:row>20</xdr:row>
      <xdr:rowOff>185209</xdr:rowOff>
    </xdr:from>
    <xdr:to>
      <xdr:col>23</xdr:col>
      <xdr:colOff>5290</xdr:colOff>
      <xdr:row>21</xdr:row>
      <xdr:rowOff>5292</xdr:rowOff>
    </xdr:to>
    <xdr:sp macro="" textlink="">
      <xdr:nvSpPr>
        <xdr:cNvPr id="7" name="Line 303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 flipH="1" flipV="1">
          <a:off x="15353241" y="3204634"/>
          <a:ext cx="996949" cy="10583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6</xdr:col>
      <xdr:colOff>313765</xdr:colOff>
      <xdr:row>1</xdr:row>
      <xdr:rowOff>18695</xdr:rowOff>
    </xdr:from>
    <xdr:to>
      <xdr:col>8</xdr:col>
      <xdr:colOff>341401</xdr:colOff>
      <xdr:row>9</xdr:row>
      <xdr:rowOff>56189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3765" y="119548"/>
          <a:ext cx="1058577" cy="1606317"/>
        </a:xfrm>
        <a:prstGeom prst="rect">
          <a:avLst/>
        </a:prstGeom>
      </xdr:spPr>
    </xdr:pic>
    <xdr:clientData/>
  </xdr:twoCellAnchor>
  <xdr:twoCellAnchor>
    <xdr:from>
      <xdr:col>26</xdr:col>
      <xdr:colOff>8761</xdr:colOff>
      <xdr:row>25</xdr:row>
      <xdr:rowOff>224118</xdr:rowOff>
    </xdr:from>
    <xdr:to>
      <xdr:col>29</xdr:col>
      <xdr:colOff>0</xdr:colOff>
      <xdr:row>27</xdr:row>
      <xdr:rowOff>200279</xdr:rowOff>
    </xdr:to>
    <xdr:sp macro="" textlink="">
      <xdr:nvSpPr>
        <xdr:cNvPr id="9" name="AutoShape 13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17296636" y="4396068"/>
          <a:ext cx="934214" cy="395261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G</a:t>
          </a:r>
        </a:p>
      </xdr:txBody>
    </xdr:sp>
    <xdr:clientData/>
  </xdr:twoCellAnchor>
  <xdr:twoCellAnchor>
    <xdr:from>
      <xdr:col>19</xdr:col>
      <xdr:colOff>571499</xdr:colOff>
      <xdr:row>26</xdr:row>
      <xdr:rowOff>157163</xdr:rowOff>
    </xdr:from>
    <xdr:to>
      <xdr:col>25</xdr:col>
      <xdr:colOff>312819</xdr:colOff>
      <xdr:row>27</xdr:row>
      <xdr:rowOff>5012</xdr:rowOff>
    </xdr:to>
    <xdr:sp macro="" textlink="">
      <xdr:nvSpPr>
        <xdr:cNvPr id="10" name="Line 303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ShapeType="1"/>
        </xdr:cNvSpPr>
      </xdr:nvSpPr>
      <xdr:spPr bwMode="auto">
        <a:xfrm flipH="1" flipV="1">
          <a:off x="15363824" y="4586288"/>
          <a:ext cx="1922545" cy="9774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35</xdr:row>
      <xdr:rowOff>0</xdr:rowOff>
    </xdr:from>
    <xdr:to>
      <xdr:col>28</xdr:col>
      <xdr:colOff>5010</xdr:colOff>
      <xdr:row>35</xdr:row>
      <xdr:rowOff>0</xdr:rowOff>
    </xdr:to>
    <xdr:sp macro="" textlink="">
      <xdr:nvSpPr>
        <xdr:cNvPr id="11" name="Line 303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 flipH="1">
          <a:off x="15363825" y="6248400"/>
          <a:ext cx="2557710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623357</xdr:colOff>
      <xdr:row>43</xdr:row>
      <xdr:rowOff>1058</xdr:rowOff>
    </xdr:from>
    <xdr:to>
      <xdr:col>30</xdr:col>
      <xdr:colOff>9525</xdr:colOff>
      <xdr:row>43</xdr:row>
      <xdr:rowOff>19050</xdr:rowOff>
    </xdr:to>
    <xdr:sp macro="" textlink="">
      <xdr:nvSpPr>
        <xdr:cNvPr id="12" name="Line 303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ShapeType="1"/>
        </xdr:cNvSpPr>
      </xdr:nvSpPr>
      <xdr:spPr bwMode="auto">
        <a:xfrm flipH="1" flipV="1">
          <a:off x="12129557" y="7020983"/>
          <a:ext cx="4339168" cy="17992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4762</xdr:colOff>
      <xdr:row>51</xdr:row>
      <xdr:rowOff>0</xdr:rowOff>
    </xdr:from>
    <xdr:to>
      <xdr:col>32</xdr:col>
      <xdr:colOff>10023</xdr:colOff>
      <xdr:row>51</xdr:row>
      <xdr:rowOff>20053</xdr:rowOff>
    </xdr:to>
    <xdr:sp macro="" textlink="">
      <xdr:nvSpPr>
        <xdr:cNvPr id="13" name="Line 30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 flipH="1" flipV="1">
          <a:off x="15368587" y="9448800"/>
          <a:ext cx="3815261" cy="20053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9524</xdr:colOff>
      <xdr:row>58</xdr:row>
      <xdr:rowOff>190499</xdr:rowOff>
    </xdr:from>
    <xdr:to>
      <xdr:col>34</xdr:col>
      <xdr:colOff>4760</xdr:colOff>
      <xdr:row>58</xdr:row>
      <xdr:rowOff>195263</xdr:rowOff>
    </xdr:to>
    <xdr:sp macro="" textlink="">
      <xdr:nvSpPr>
        <xdr:cNvPr id="14" name="Line 30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 flipH="1">
          <a:off x="15373349" y="11039474"/>
          <a:ext cx="4433886" cy="4764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571499</xdr:colOff>
      <xdr:row>24</xdr:row>
      <xdr:rowOff>259290</xdr:rowOff>
    </xdr:from>
    <xdr:to>
      <xdr:col>24</xdr:col>
      <xdr:colOff>5291</xdr:colOff>
      <xdr:row>25</xdr:row>
      <xdr:rowOff>5290</xdr:rowOff>
    </xdr:to>
    <xdr:sp macro="" textlink="">
      <xdr:nvSpPr>
        <xdr:cNvPr id="15" name="Line 30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 flipH="1" flipV="1">
          <a:off x="15363824" y="4174065"/>
          <a:ext cx="1300692" cy="31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23</xdr:row>
      <xdr:rowOff>0</xdr:rowOff>
    </xdr:from>
    <xdr:to>
      <xdr:col>23</xdr:col>
      <xdr:colOff>4647</xdr:colOff>
      <xdr:row>23</xdr:row>
      <xdr:rowOff>4646</xdr:rowOff>
    </xdr:to>
    <xdr:sp macro="" textlink="">
      <xdr:nvSpPr>
        <xdr:cNvPr id="16" name="Line 30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ShapeType="1"/>
        </xdr:cNvSpPr>
      </xdr:nvSpPr>
      <xdr:spPr bwMode="auto">
        <a:xfrm flipH="1" flipV="1">
          <a:off x="15363825" y="3657600"/>
          <a:ext cx="985722" cy="4646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5290</xdr:colOff>
      <xdr:row>31</xdr:row>
      <xdr:rowOff>1057</xdr:rowOff>
    </xdr:from>
    <xdr:to>
      <xdr:col>26</xdr:col>
      <xdr:colOff>438149</xdr:colOff>
      <xdr:row>31</xdr:row>
      <xdr:rowOff>9524</xdr:rowOff>
    </xdr:to>
    <xdr:sp macro="" textlink="">
      <xdr:nvSpPr>
        <xdr:cNvPr id="17" name="Line 303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ShapeType="1"/>
        </xdr:cNvSpPr>
      </xdr:nvSpPr>
      <xdr:spPr bwMode="auto">
        <a:xfrm flipH="1" flipV="1">
          <a:off x="12149665" y="4734982"/>
          <a:ext cx="2956984" cy="8467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638174</xdr:colOff>
      <xdr:row>38</xdr:row>
      <xdr:rowOff>186265</xdr:rowOff>
    </xdr:from>
    <xdr:to>
      <xdr:col>29</xdr:col>
      <xdr:colOff>9524</xdr:colOff>
      <xdr:row>39</xdr:row>
      <xdr:rowOff>9524</xdr:rowOff>
    </xdr:to>
    <xdr:sp macro="" textlink="">
      <xdr:nvSpPr>
        <xdr:cNvPr id="18" name="Line 30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>
          <a:spLocks noChangeShapeType="1"/>
        </xdr:cNvSpPr>
      </xdr:nvSpPr>
      <xdr:spPr bwMode="auto">
        <a:xfrm flipH="1" flipV="1">
          <a:off x="12144374" y="6253690"/>
          <a:ext cx="3876675" cy="13759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628649</xdr:colOff>
      <xdr:row>47</xdr:row>
      <xdr:rowOff>0</xdr:rowOff>
    </xdr:from>
    <xdr:to>
      <xdr:col>31</xdr:col>
      <xdr:colOff>25165</xdr:colOff>
      <xdr:row>47</xdr:row>
      <xdr:rowOff>411</xdr:rowOff>
    </xdr:to>
    <xdr:sp macro="" textlink="">
      <xdr:nvSpPr>
        <xdr:cNvPr id="19" name="Line 303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 flipH="1" flipV="1">
          <a:off x="12134849" y="7781925"/>
          <a:ext cx="4797191" cy="411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4762</xdr:colOff>
      <xdr:row>54</xdr:row>
      <xdr:rowOff>195262</xdr:rowOff>
    </xdr:from>
    <xdr:to>
      <xdr:col>33</xdr:col>
      <xdr:colOff>4762</xdr:colOff>
      <xdr:row>55</xdr:row>
      <xdr:rowOff>4763</xdr:rowOff>
    </xdr:to>
    <xdr:sp macro="" textlink="">
      <xdr:nvSpPr>
        <xdr:cNvPr id="20" name="Line 30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ShapeType="1"/>
        </xdr:cNvSpPr>
      </xdr:nvSpPr>
      <xdr:spPr bwMode="auto">
        <a:xfrm flipH="1" flipV="1">
          <a:off x="15368587" y="10244137"/>
          <a:ext cx="4124325" cy="9526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0</xdr:colOff>
      <xdr:row>63</xdr:row>
      <xdr:rowOff>0</xdr:rowOff>
    </xdr:from>
    <xdr:to>
      <xdr:col>35</xdr:col>
      <xdr:colOff>1540</xdr:colOff>
      <xdr:row>63</xdr:row>
      <xdr:rowOff>9253</xdr:rowOff>
    </xdr:to>
    <xdr:sp macro="" textlink="">
      <xdr:nvSpPr>
        <xdr:cNvPr id="21" name="Line 30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ShapeType="1"/>
        </xdr:cNvSpPr>
      </xdr:nvSpPr>
      <xdr:spPr bwMode="auto">
        <a:xfrm flipH="1" flipV="1">
          <a:off x="15363825" y="11849100"/>
          <a:ext cx="4754515" cy="9253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628650</xdr:colOff>
      <xdr:row>66</xdr:row>
      <xdr:rowOff>180975</xdr:rowOff>
    </xdr:from>
    <xdr:to>
      <xdr:col>36</xdr:col>
      <xdr:colOff>0</xdr:colOff>
      <xdr:row>66</xdr:row>
      <xdr:rowOff>190498</xdr:rowOff>
    </xdr:to>
    <xdr:sp macro="" textlink="">
      <xdr:nvSpPr>
        <xdr:cNvPr id="22" name="Line 30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ShapeType="1"/>
        </xdr:cNvSpPr>
      </xdr:nvSpPr>
      <xdr:spPr bwMode="auto">
        <a:xfrm flipH="1" flipV="1">
          <a:off x="12134850" y="11582400"/>
          <a:ext cx="7010400" cy="9523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633412</xdr:colOff>
      <xdr:row>74</xdr:row>
      <xdr:rowOff>190499</xdr:rowOff>
    </xdr:from>
    <xdr:to>
      <xdr:col>38</xdr:col>
      <xdr:colOff>0</xdr:colOff>
      <xdr:row>75</xdr:row>
      <xdr:rowOff>9524</xdr:rowOff>
    </xdr:to>
    <xdr:sp macro="" textlink="">
      <xdr:nvSpPr>
        <xdr:cNvPr id="23" name="Line 30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 bwMode="auto">
        <a:xfrm flipH="1" flipV="1">
          <a:off x="12139612" y="13115924"/>
          <a:ext cx="7900988" cy="95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638174</xdr:colOff>
      <xdr:row>70</xdr:row>
      <xdr:rowOff>190499</xdr:rowOff>
    </xdr:from>
    <xdr:to>
      <xdr:col>36</xdr:col>
      <xdr:colOff>447673</xdr:colOff>
      <xdr:row>71</xdr:row>
      <xdr:rowOff>9523</xdr:rowOff>
    </xdr:to>
    <xdr:sp macro="" textlink="">
      <xdr:nvSpPr>
        <xdr:cNvPr id="24" name="Line 30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>
          <a:spLocks noChangeShapeType="1"/>
        </xdr:cNvSpPr>
      </xdr:nvSpPr>
      <xdr:spPr bwMode="auto">
        <a:xfrm flipH="1" flipV="1">
          <a:off x="12144374" y="12353924"/>
          <a:ext cx="7448549" cy="9524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 type="triangle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261255</xdr:colOff>
      <xdr:row>59</xdr:row>
      <xdr:rowOff>43541</xdr:rowOff>
    </xdr:from>
    <xdr:to>
      <xdr:col>30</xdr:col>
      <xdr:colOff>123683</xdr:colOff>
      <xdr:row>63</xdr:row>
      <xdr:rowOff>19970</xdr:rowOff>
    </xdr:to>
    <xdr:sp macro="" textlink="">
      <xdr:nvSpPr>
        <xdr:cNvPr id="25" name="Rectangle à coins arrondis 3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 bwMode="auto">
        <a:xfrm>
          <a:off x="17549130" y="11092541"/>
          <a:ext cx="1119728" cy="776529"/>
        </a:xfrm>
        <a:prstGeom prst="roundRect">
          <a:avLst>
            <a:gd name="adj" fmla="val 50000"/>
          </a:avLst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fr-FR" sz="1400" b="1">
              <a:solidFill>
                <a:schemeClr val="tx2"/>
              </a:solidFill>
            </a:rPr>
            <a:t>COLLEGE MAITRISE</a:t>
          </a:r>
        </a:p>
      </xdr:txBody>
    </xdr:sp>
    <xdr:clientData/>
  </xdr:twoCellAnchor>
  <xdr:twoCellAnchor>
    <xdr:from>
      <xdr:col>22</xdr:col>
      <xdr:colOff>59869</xdr:colOff>
      <xdr:row>43</xdr:row>
      <xdr:rowOff>136072</xdr:rowOff>
    </xdr:from>
    <xdr:to>
      <xdr:col>25</xdr:col>
      <xdr:colOff>285751</xdr:colOff>
      <xdr:row>47</xdr:row>
      <xdr:rowOff>112635</xdr:rowOff>
    </xdr:to>
    <xdr:sp macro="" textlink="">
      <xdr:nvSpPr>
        <xdr:cNvPr id="26" name="Rectangle à coins arrondis 31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 bwMode="auto">
        <a:xfrm>
          <a:off x="16090444" y="7984672"/>
          <a:ext cx="1168857" cy="776663"/>
        </a:xfrm>
        <a:prstGeom prst="roundRect">
          <a:avLst>
            <a:gd name="adj" fmla="val 50000"/>
          </a:avLst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fr-FR" sz="1400" b="1">
              <a:solidFill>
                <a:schemeClr val="tx2"/>
              </a:solidFill>
            </a:rPr>
            <a:t>COLLEGE EXECUTION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28575</xdr:colOff>
          <xdr:row>10</xdr:row>
          <xdr:rowOff>9525</xdr:rowOff>
        </xdr:from>
        <xdr:to>
          <xdr:col>13</xdr:col>
          <xdr:colOff>209550</xdr:colOff>
          <xdr:row>11</xdr:row>
          <xdr:rowOff>152400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Temps de travail hebdomadaire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10</xdr:row>
          <xdr:rowOff>95250</xdr:rowOff>
        </xdr:from>
        <xdr:to>
          <xdr:col>9</xdr:col>
          <xdr:colOff>952500</xdr:colOff>
          <xdr:row>11</xdr:row>
          <xdr:rowOff>104775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35 heures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304800</xdr:colOff>
          <xdr:row>10</xdr:row>
          <xdr:rowOff>104775</xdr:rowOff>
        </xdr:from>
        <xdr:to>
          <xdr:col>11</xdr:col>
          <xdr:colOff>485775</xdr:colOff>
          <xdr:row>11</xdr:row>
          <xdr:rowOff>104775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32 heures "collectif"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571500</xdr:colOff>
          <xdr:row>10</xdr:row>
          <xdr:rowOff>9525</xdr:rowOff>
        </xdr:from>
        <xdr:to>
          <xdr:col>16</xdr:col>
          <xdr:colOff>0</xdr:colOff>
          <xdr:row>11</xdr:row>
          <xdr:rowOff>152400</xdr:rowOff>
        </xdr:to>
        <xdr:sp macro="" textlink="">
          <xdr:nvSpPr>
            <xdr:cNvPr id="1028" name="Group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Majoration résidentielle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695325</xdr:colOff>
          <xdr:row>10</xdr:row>
          <xdr:rowOff>95250</xdr:rowOff>
        </xdr:from>
        <xdr:to>
          <xdr:col>14</xdr:col>
          <xdr:colOff>676275</xdr:colOff>
          <xdr:row>11</xdr:row>
          <xdr:rowOff>104775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24%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485775</xdr:colOff>
          <xdr:row>10</xdr:row>
          <xdr:rowOff>95250</xdr:rowOff>
        </xdr:from>
        <xdr:to>
          <xdr:col>15</xdr:col>
          <xdr:colOff>485775</xdr:colOff>
          <xdr:row>11</xdr:row>
          <xdr:rowOff>76200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24,5 %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323850</xdr:colOff>
          <xdr:row>10</xdr:row>
          <xdr:rowOff>104775</xdr:rowOff>
        </xdr:from>
        <xdr:to>
          <xdr:col>15</xdr:col>
          <xdr:colOff>866775</xdr:colOff>
          <xdr:row>11</xdr:row>
          <xdr:rowOff>57150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25 %</a:t>
              </a:r>
            </a:p>
          </xdr:txBody>
        </xdr:sp>
        <xdr:clientData fLocksWithSheet="0"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771525</xdr:colOff>
          <xdr:row>10</xdr:row>
          <xdr:rowOff>104775</xdr:rowOff>
        </xdr:from>
        <xdr:to>
          <xdr:col>13</xdr:col>
          <xdr:colOff>57150</xdr:colOff>
          <xdr:row>11</xdr:row>
          <xdr:rowOff>104775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32 heures "individuel"</a:t>
              </a:r>
            </a:p>
          </xdr:txBody>
        </xdr:sp>
        <xdr:clientData fLocksWithSheet="0" fPrintsWithSheet="0"/>
      </xdr:twoCellAnchor>
    </mc:Choice>
    <mc:Fallback/>
  </mc:AlternateContent>
  <xdr:twoCellAnchor>
    <xdr:from>
      <xdr:col>22</xdr:col>
      <xdr:colOff>8761</xdr:colOff>
      <xdr:row>19</xdr:row>
      <xdr:rowOff>195792</xdr:rowOff>
    </xdr:from>
    <xdr:to>
      <xdr:col>27</xdr:col>
      <xdr:colOff>0</xdr:colOff>
      <xdr:row>22</xdr:row>
      <xdr:rowOff>15070</xdr:rowOff>
    </xdr:to>
    <xdr:sp macro="" textlink="">
      <xdr:nvSpPr>
        <xdr:cNvPr id="35" name="AutoShape 1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16039336" y="3015192"/>
          <a:ext cx="1562864" cy="400303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110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H</a:t>
          </a:r>
        </a:p>
      </xdr:txBody>
    </xdr:sp>
    <xdr:clientData/>
  </xdr:twoCellAnchor>
  <xdr:twoCellAnchor>
    <xdr:from>
      <xdr:col>28</xdr:col>
      <xdr:colOff>14052</xdr:colOff>
      <xdr:row>34</xdr:row>
      <xdr:rowOff>1868</xdr:rowOff>
    </xdr:from>
    <xdr:to>
      <xdr:col>31</xdr:col>
      <xdr:colOff>5291</xdr:colOff>
      <xdr:row>35</xdr:row>
      <xdr:rowOff>200279</xdr:rowOff>
    </xdr:to>
    <xdr:sp macro="" textlink="">
      <xdr:nvSpPr>
        <xdr:cNvPr id="36" name="AutoShape 13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17930577" y="6050243"/>
          <a:ext cx="934214" cy="398436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F</a:t>
          </a:r>
        </a:p>
      </xdr:txBody>
    </xdr:sp>
    <xdr:clientData/>
  </xdr:twoCellAnchor>
  <xdr:twoCellAnchor>
    <xdr:from>
      <xdr:col>30</xdr:col>
      <xdr:colOff>14052</xdr:colOff>
      <xdr:row>42</xdr:row>
      <xdr:rowOff>1868</xdr:rowOff>
    </xdr:from>
    <xdr:to>
      <xdr:col>33</xdr:col>
      <xdr:colOff>5291</xdr:colOff>
      <xdr:row>43</xdr:row>
      <xdr:rowOff>200280</xdr:rowOff>
    </xdr:to>
    <xdr:sp macro="" textlink="">
      <xdr:nvSpPr>
        <xdr:cNvPr id="37" name="AutoShape 13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18559227" y="7650443"/>
          <a:ext cx="934214" cy="398437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D</a:t>
          </a:r>
        </a:p>
      </xdr:txBody>
    </xdr:sp>
    <xdr:clientData/>
  </xdr:twoCellAnchor>
  <xdr:twoCellAnchor>
    <xdr:from>
      <xdr:col>32</xdr:col>
      <xdr:colOff>4233</xdr:colOff>
      <xdr:row>50</xdr:row>
      <xdr:rowOff>13962</xdr:rowOff>
    </xdr:from>
    <xdr:to>
      <xdr:col>34</xdr:col>
      <xdr:colOff>444508</xdr:colOff>
      <xdr:row>52</xdr:row>
      <xdr:rowOff>11291</xdr:rowOff>
    </xdr:to>
    <xdr:sp macro="" textlink="">
      <xdr:nvSpPr>
        <xdr:cNvPr id="38" name="AutoShape 13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17403233" y="8385379"/>
          <a:ext cx="1339858" cy="378329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C</a:t>
          </a:r>
        </a:p>
      </xdr:txBody>
    </xdr:sp>
    <xdr:clientData/>
  </xdr:twoCellAnchor>
  <xdr:twoCellAnchor>
    <xdr:from>
      <xdr:col>34</xdr:col>
      <xdr:colOff>8761</xdr:colOff>
      <xdr:row>58</xdr:row>
      <xdr:rowOff>1868</xdr:rowOff>
    </xdr:from>
    <xdr:to>
      <xdr:col>37</xdr:col>
      <xdr:colOff>0</xdr:colOff>
      <xdr:row>59</xdr:row>
      <xdr:rowOff>200279</xdr:rowOff>
    </xdr:to>
    <xdr:sp macro="" textlink="">
      <xdr:nvSpPr>
        <xdr:cNvPr id="39" name="AutoShape 13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rrowheads="1"/>
        </xdr:cNvSpPr>
      </xdr:nvSpPr>
      <xdr:spPr bwMode="auto">
        <a:xfrm>
          <a:off x="19811236" y="10850843"/>
          <a:ext cx="934214" cy="398436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B</a:t>
          </a:r>
        </a:p>
      </xdr:txBody>
    </xdr:sp>
    <xdr:clientData/>
  </xdr:twoCellAnchor>
  <xdr:twoCellAnchor>
    <xdr:from>
      <xdr:col>36</xdr:col>
      <xdr:colOff>8762</xdr:colOff>
      <xdr:row>66</xdr:row>
      <xdr:rowOff>7159</xdr:rowOff>
    </xdr:from>
    <xdr:to>
      <xdr:col>39</xdr:col>
      <xdr:colOff>1</xdr:colOff>
      <xdr:row>68</xdr:row>
      <xdr:rowOff>4487</xdr:rowOff>
    </xdr:to>
    <xdr:sp macro="" textlink="">
      <xdr:nvSpPr>
        <xdr:cNvPr id="40" name="AutoShape 13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>
          <a:spLocks noChangeArrowheads="1"/>
        </xdr:cNvSpPr>
      </xdr:nvSpPr>
      <xdr:spPr bwMode="auto">
        <a:xfrm>
          <a:off x="20439887" y="12456334"/>
          <a:ext cx="934214" cy="397378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A</a:t>
          </a:r>
        </a:p>
      </xdr:txBody>
    </xdr:sp>
    <xdr:clientData/>
  </xdr:twoCellAnchor>
  <xdr:twoCellAnchor>
    <xdr:from>
      <xdr:col>29</xdr:col>
      <xdr:colOff>14052</xdr:colOff>
      <xdr:row>38</xdr:row>
      <xdr:rowOff>1868</xdr:rowOff>
    </xdr:from>
    <xdr:to>
      <xdr:col>32</xdr:col>
      <xdr:colOff>5291</xdr:colOff>
      <xdr:row>40</xdr:row>
      <xdr:rowOff>254</xdr:rowOff>
    </xdr:to>
    <xdr:sp macro="" textlink="">
      <xdr:nvSpPr>
        <xdr:cNvPr id="41" name="AutoShape 13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rrowheads="1"/>
        </xdr:cNvSpPr>
      </xdr:nvSpPr>
      <xdr:spPr bwMode="auto">
        <a:xfrm>
          <a:off x="16025577" y="6069293"/>
          <a:ext cx="1334264" cy="379386"/>
        </a:xfrm>
        <a:prstGeom prst="leftRightArrow">
          <a:avLst>
            <a:gd name="adj1" fmla="val 61494"/>
            <a:gd name="adj2" fmla="val 738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fr-FR" sz="950" b="1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PLAGE E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fnemfo.sharepoint.com/sites/Pleexpertise/Documents%20partages/General/DOSSIERS%20PE/GRILLE%20SALAIRES/Trame%20salaires%20Gril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vier 2018"/>
      <sheetName val="Juillet 2018"/>
      <sheetName val="Janvier 2019"/>
      <sheetName val="Janvier 2020"/>
    </sheetNames>
    <sheetDataSet>
      <sheetData sheetId="0">
        <row r="5">
          <cell r="C5">
            <v>503.72</v>
          </cell>
        </row>
        <row r="15">
          <cell r="AB15" t="str">
            <v>35 heures</v>
          </cell>
        </row>
        <row r="16">
          <cell r="AB16">
            <v>0.25</v>
          </cell>
        </row>
        <row r="18">
          <cell r="AC18" t="str">
            <v xml:space="preserve">Majoration </v>
          </cell>
          <cell r="AE18">
            <v>0.09</v>
          </cell>
          <cell r="AF18">
            <v>0.12</v>
          </cell>
          <cell r="AG18">
            <v>0.15</v>
          </cell>
          <cell r="AH18">
            <v>0.18</v>
          </cell>
          <cell r="AI18">
            <v>0.22</v>
          </cell>
          <cell r="AJ18">
            <v>0.26</v>
          </cell>
          <cell r="AK18">
            <v>0.3</v>
          </cell>
          <cell r="AL18">
            <v>0.315</v>
          </cell>
          <cell r="AM18">
            <v>0.33</v>
          </cell>
        </row>
        <row r="19">
          <cell r="AD19" t="str">
            <v>Indice</v>
          </cell>
        </row>
        <row r="20">
          <cell r="AD20">
            <v>224.9</v>
          </cell>
        </row>
        <row r="21">
          <cell r="AD21">
            <v>229.2</v>
          </cell>
        </row>
        <row r="22">
          <cell r="AD22">
            <v>233.8</v>
          </cell>
        </row>
        <row r="23">
          <cell r="AD23">
            <v>238.4</v>
          </cell>
        </row>
        <row r="24">
          <cell r="AD24">
            <v>243.1</v>
          </cell>
        </row>
        <row r="25">
          <cell r="AD25">
            <v>247.7</v>
          </cell>
        </row>
        <row r="26">
          <cell r="AD26">
            <v>252.6</v>
          </cell>
        </row>
        <row r="27">
          <cell r="AD27">
            <v>257.7</v>
          </cell>
        </row>
        <row r="28">
          <cell r="AD28">
            <v>263.10000000000002</v>
          </cell>
        </row>
        <row r="29">
          <cell r="AD29">
            <v>268</v>
          </cell>
        </row>
        <row r="30">
          <cell r="AD30">
            <v>272.89999999999998</v>
          </cell>
        </row>
        <row r="31">
          <cell r="AD31">
            <v>279.10000000000002</v>
          </cell>
        </row>
        <row r="32">
          <cell r="AD32">
            <v>285.5</v>
          </cell>
        </row>
        <row r="33">
          <cell r="AD33">
            <v>291.8</v>
          </cell>
        </row>
        <row r="34">
          <cell r="AD34">
            <v>298.3</v>
          </cell>
        </row>
        <row r="35">
          <cell r="AD35">
            <v>305.2</v>
          </cell>
        </row>
        <row r="36">
          <cell r="AD36">
            <v>312.39999999999998</v>
          </cell>
        </row>
        <row r="37">
          <cell r="AD37">
            <v>320.10000000000002</v>
          </cell>
        </row>
        <row r="38">
          <cell r="AD38">
            <v>328.9</v>
          </cell>
        </row>
        <row r="39">
          <cell r="AD39">
            <v>337.2</v>
          </cell>
        </row>
        <row r="40">
          <cell r="AD40">
            <v>345.4</v>
          </cell>
        </row>
        <row r="41">
          <cell r="AD41">
            <v>354</v>
          </cell>
        </row>
        <row r="42">
          <cell r="AD42">
            <v>362.7</v>
          </cell>
        </row>
        <row r="43">
          <cell r="AD43">
            <v>371.7</v>
          </cell>
        </row>
        <row r="44">
          <cell r="AD44">
            <v>380.9</v>
          </cell>
        </row>
        <row r="45">
          <cell r="AD45">
            <v>390.1</v>
          </cell>
        </row>
        <row r="46">
          <cell r="AD46">
            <v>401</v>
          </cell>
        </row>
        <row r="47">
          <cell r="AD47">
            <v>410.6</v>
          </cell>
        </row>
        <row r="48">
          <cell r="AD48">
            <v>420.7</v>
          </cell>
        </row>
        <row r="49">
          <cell r="AD49">
            <v>431.1</v>
          </cell>
        </row>
        <row r="50">
          <cell r="AD50">
            <v>441.8</v>
          </cell>
        </row>
        <row r="51">
          <cell r="AD51">
            <v>452.7</v>
          </cell>
        </row>
        <row r="52">
          <cell r="AD52">
            <v>463.8</v>
          </cell>
        </row>
        <row r="53">
          <cell r="AD53">
            <v>475.3</v>
          </cell>
        </row>
        <row r="54">
          <cell r="AD54">
            <v>486.9</v>
          </cell>
        </row>
        <row r="55">
          <cell r="AD55">
            <v>499</v>
          </cell>
        </row>
        <row r="56">
          <cell r="AD56">
            <v>511.3</v>
          </cell>
        </row>
        <row r="57">
          <cell r="AD57">
            <v>523.9</v>
          </cell>
        </row>
        <row r="58">
          <cell r="AD58">
            <v>536.79999999999995</v>
          </cell>
        </row>
        <row r="59">
          <cell r="AD59">
            <v>550.1</v>
          </cell>
        </row>
        <row r="60">
          <cell r="AD60">
            <v>563.70000000000005</v>
          </cell>
        </row>
        <row r="61">
          <cell r="AD61">
            <v>577.79999999999995</v>
          </cell>
        </row>
        <row r="62">
          <cell r="AD62">
            <v>595.6</v>
          </cell>
        </row>
        <row r="63">
          <cell r="AD63">
            <v>610.1</v>
          </cell>
        </row>
        <row r="64">
          <cell r="AD64">
            <v>625.20000000000005</v>
          </cell>
        </row>
        <row r="65">
          <cell r="AD65">
            <v>640.70000000000005</v>
          </cell>
        </row>
        <row r="66">
          <cell r="AD66">
            <v>656.6</v>
          </cell>
        </row>
        <row r="67">
          <cell r="AD67">
            <v>672.8</v>
          </cell>
        </row>
        <row r="68">
          <cell r="AD68">
            <v>689.4</v>
          </cell>
        </row>
        <row r="69">
          <cell r="AD69">
            <v>706.4</v>
          </cell>
        </row>
        <row r="70">
          <cell r="AD70">
            <v>723.9</v>
          </cell>
        </row>
        <row r="71">
          <cell r="AD71">
            <v>740.3</v>
          </cell>
        </row>
        <row r="72">
          <cell r="AD72">
            <v>757</v>
          </cell>
        </row>
        <row r="73">
          <cell r="AD73">
            <v>773.7</v>
          </cell>
        </row>
        <row r="74">
          <cell r="AD74">
            <v>790.9</v>
          </cell>
        </row>
        <row r="75">
          <cell r="AD75">
            <v>808.6</v>
          </cell>
        </row>
        <row r="76">
          <cell r="AD76">
            <v>826.6</v>
          </cell>
        </row>
        <row r="77">
          <cell r="AD77">
            <v>845.1</v>
          </cell>
        </row>
        <row r="78">
          <cell r="AD78">
            <v>864.2</v>
          </cell>
        </row>
        <row r="79">
          <cell r="AD79">
            <v>883</v>
          </cell>
        </row>
        <row r="80">
          <cell r="AD80">
            <v>902.2</v>
          </cell>
        </row>
        <row r="81">
          <cell r="AD81">
            <v>924.4</v>
          </cell>
        </row>
        <row r="82">
          <cell r="AD82">
            <v>944.9</v>
          </cell>
        </row>
        <row r="83">
          <cell r="AD83">
            <v>966.6</v>
          </cell>
        </row>
        <row r="84">
          <cell r="AD84">
            <v>988.9</v>
          </cell>
        </row>
        <row r="85">
          <cell r="AD85">
            <v>1011.6</v>
          </cell>
        </row>
        <row r="86">
          <cell r="AD86">
            <v>1034.8</v>
          </cell>
        </row>
        <row r="87">
          <cell r="AD87" t="str">
            <v>Echelon</v>
          </cell>
        </row>
        <row r="88">
          <cell r="AD88" t="str">
            <v>Cumulé</v>
          </cell>
        </row>
      </sheetData>
      <sheetData sheetId="1">
        <row r="4">
          <cell r="C4">
            <v>0.245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21075-E9C6-495C-A7D2-FD316ADC4616}">
  <sheetPr>
    <pageSetUpPr fitToPage="1"/>
  </sheetPr>
  <dimension ref="A1:AO91"/>
  <sheetViews>
    <sheetView showGridLines="0" tabSelected="1" topLeftCell="G1" zoomScale="85" zoomScaleNormal="85" zoomScaleSheetLayoutView="100" zoomScalePageLayoutView="40" workbookViewId="0">
      <selection activeCell="G2" sqref="G2"/>
    </sheetView>
  </sheetViews>
  <sheetFormatPr baseColWidth="10" defaultColWidth="11.42578125" defaultRowHeight="12.75"/>
  <cols>
    <col min="1" max="1" width="4" hidden="1" customWidth="1"/>
    <col min="2" max="2" width="8.42578125" hidden="1" customWidth="1"/>
    <col min="3" max="3" width="10.42578125" hidden="1" customWidth="1"/>
    <col min="4" max="4" width="15.85546875" hidden="1" customWidth="1"/>
    <col min="5" max="5" width="5.42578125" hidden="1" customWidth="1"/>
    <col min="6" max="6" width="7" hidden="1" customWidth="1"/>
    <col min="7" max="8" width="7.7109375" customWidth="1"/>
    <col min="9" max="18" width="14.5703125" customWidth="1"/>
    <col min="19" max="20" width="9.5703125" customWidth="1"/>
    <col min="21" max="21" width="8.7109375" customWidth="1"/>
    <col min="22" max="22" width="2.28515625" customWidth="1"/>
    <col min="23" max="39" width="6.7109375" customWidth="1"/>
    <col min="40" max="40" width="4" customWidth="1"/>
    <col min="41" max="41" width="29.140625" hidden="1" customWidth="1"/>
    <col min="42" max="42" width="23.28515625" customWidth="1"/>
  </cols>
  <sheetData>
    <row r="1" spans="1:41" ht="8.25" customHeight="1">
      <c r="AO1" s="108">
        <v>1</v>
      </c>
    </row>
    <row r="2" spans="1:41" ht="8.25" customHeight="1">
      <c r="A2" s="1"/>
      <c r="B2" s="2">
        <v>1</v>
      </c>
      <c r="C2" s="2">
        <v>1</v>
      </c>
      <c r="D2" s="2" t="s">
        <v>0</v>
      </c>
      <c r="E2" s="3">
        <v>0.24</v>
      </c>
      <c r="F2" s="3"/>
      <c r="AO2" s="109">
        <v>3</v>
      </c>
    </row>
    <row r="3" spans="1:41" ht="8.25" customHeight="1">
      <c r="A3" s="1"/>
      <c r="B3" s="2">
        <v>2</v>
      </c>
      <c r="C3" s="2">
        <f>34/35</f>
        <v>0.97142857142857142</v>
      </c>
      <c r="D3" s="4" t="s">
        <v>1</v>
      </c>
      <c r="E3" s="3">
        <v>0.245</v>
      </c>
      <c r="F3" s="3"/>
      <c r="AO3" s="17"/>
    </row>
    <row r="4" spans="1:41" ht="8.25" customHeight="1">
      <c r="A4" s="1"/>
      <c r="B4" s="2">
        <v>3</v>
      </c>
      <c r="C4" s="2">
        <f>33/35</f>
        <v>0.94285714285714284</v>
      </c>
      <c r="D4" s="4" t="s">
        <v>2</v>
      </c>
      <c r="E4" s="3">
        <v>0.25</v>
      </c>
      <c r="F4" s="3"/>
    </row>
    <row r="5" spans="1:41" ht="27.75">
      <c r="A5" s="2" t="s">
        <v>3</v>
      </c>
      <c r="B5" s="5">
        <f>VLOOKUP(MajorationResidentielle,$B$2:$E$4,4,FALSE)</f>
        <v>0.25</v>
      </c>
      <c r="C5" s="3">
        <v>0.24</v>
      </c>
      <c r="D5" s="4"/>
      <c r="E5" s="4"/>
      <c r="F5" s="4"/>
      <c r="J5" s="156" t="s">
        <v>53</v>
      </c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05"/>
      <c r="W5" s="105"/>
      <c r="X5" s="105"/>
      <c r="Y5" s="105"/>
      <c r="Z5" s="105"/>
    </row>
    <row r="6" spans="1:41" ht="27.75">
      <c r="A6" s="6" t="s">
        <v>4</v>
      </c>
      <c r="B6" s="7">
        <f>ROUND(505.23*1.002,2)</f>
        <v>506.24</v>
      </c>
      <c r="C6" s="3">
        <v>0.245</v>
      </c>
      <c r="D6" s="4"/>
      <c r="E6" s="4"/>
      <c r="F6" s="4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</row>
    <row r="7" spans="1:41" ht="27.75">
      <c r="A7" s="6" t="s">
        <v>5</v>
      </c>
      <c r="B7" s="2">
        <f>VLOOKUP(HoraireHebdo,$B$2:$C$4,2,FALSE)</f>
        <v>1</v>
      </c>
      <c r="C7" s="3">
        <v>0.25</v>
      </c>
      <c r="D7" s="4"/>
      <c r="E7" s="4"/>
      <c r="F7" s="4"/>
      <c r="J7" s="164" t="s">
        <v>52</v>
      </c>
      <c r="K7" s="169"/>
      <c r="L7" s="169"/>
      <c r="M7" s="169"/>
      <c r="N7" s="169"/>
      <c r="O7" s="169"/>
      <c r="P7" s="169"/>
      <c r="Q7" s="169"/>
      <c r="R7" s="169"/>
      <c r="S7" s="169"/>
      <c r="T7" s="169"/>
      <c r="U7" s="169"/>
      <c r="V7" s="105"/>
      <c r="W7" s="105"/>
      <c r="X7" s="105"/>
      <c r="Y7" s="105"/>
      <c r="Z7" s="105"/>
    </row>
    <row r="8" spans="1:41" ht="9" customHeight="1">
      <c r="A8" s="4"/>
      <c r="B8" s="4"/>
      <c r="C8" s="4"/>
      <c r="D8" s="4"/>
      <c r="E8" s="4"/>
      <c r="F8" s="4"/>
      <c r="J8" s="157" t="str">
        <f>"pour un agent travaillant à "&amp;VLOOKUP($B$7,C2:E4,2,FALSE) &amp; " bénéficiant d'une majoration résidentielle de "&amp;ROUND($B$5*100,1)&amp;"%"</f>
        <v>pour un agent travaillant à 35 heures bénéficiant d'une majoration résidentielle de 25%</v>
      </c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06"/>
      <c r="W8" s="106"/>
      <c r="X8" s="106"/>
      <c r="Y8" s="106"/>
      <c r="Z8" s="106"/>
    </row>
    <row r="9" spans="1:41" ht="9" customHeight="1">
      <c r="A9" s="4"/>
      <c r="B9" s="4"/>
      <c r="C9" s="4"/>
      <c r="D9" s="4"/>
      <c r="E9" s="4"/>
      <c r="F9" s="4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06"/>
      <c r="W9" s="106"/>
      <c r="X9" s="106"/>
      <c r="Y9" s="106"/>
      <c r="Z9" s="106"/>
    </row>
    <row r="10" spans="1:41" ht="9" customHeight="1">
      <c r="A10" s="4"/>
      <c r="B10" s="4"/>
      <c r="C10" s="4"/>
      <c r="D10" s="4"/>
      <c r="E10" s="4"/>
      <c r="F10" s="4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</row>
    <row r="11" spans="1:41" ht="18" customHeight="1">
      <c r="A11" s="1"/>
      <c r="B11" s="1"/>
      <c r="C11" s="4"/>
      <c r="D11" s="4"/>
      <c r="E11" s="4"/>
      <c r="F11" s="4"/>
      <c r="J11" s="8"/>
      <c r="K11" s="8"/>
      <c r="L11" s="8"/>
      <c r="M11" s="8"/>
      <c r="N11" s="8"/>
      <c r="O11" s="8"/>
      <c r="P11" s="8"/>
      <c r="Q11" s="8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</row>
    <row r="12" spans="1:41" ht="18">
      <c r="A12" s="1"/>
      <c r="B12" s="1"/>
      <c r="E12" s="4"/>
      <c r="F12" s="4"/>
      <c r="J12" s="8"/>
      <c r="K12" s="8"/>
      <c r="L12" s="8"/>
      <c r="M12" s="8"/>
      <c r="N12" s="8"/>
      <c r="O12" s="8"/>
      <c r="P12" s="8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</row>
    <row r="13" spans="1:41" hidden="1">
      <c r="A13" s="1"/>
      <c r="B13" s="1"/>
      <c r="E13" s="4"/>
      <c r="F13" s="4"/>
      <c r="K13" s="9" t="s">
        <v>6</v>
      </c>
      <c r="N13" s="9" t="s">
        <v>7</v>
      </c>
    </row>
    <row r="14" spans="1:41" hidden="1">
      <c r="A14" s="2"/>
      <c r="B14" s="3"/>
      <c r="E14" s="1"/>
      <c r="F14" s="1"/>
    </row>
    <row r="15" spans="1:41" hidden="1">
      <c r="A15" s="2"/>
      <c r="B15" s="4"/>
      <c r="C15" s="2"/>
      <c r="D15" s="1"/>
      <c r="E15" s="1"/>
      <c r="F15" s="1"/>
      <c r="G15" s="10"/>
      <c r="H15" s="11"/>
      <c r="I15" s="158"/>
      <c r="J15" s="158"/>
      <c r="K15" s="10"/>
      <c r="L15" s="10"/>
      <c r="M15" s="10"/>
    </row>
    <row r="16" spans="1:41">
      <c r="A16" s="4"/>
      <c r="B16" s="4"/>
      <c r="C16" s="4"/>
      <c r="D16" s="4"/>
      <c r="E16" s="4"/>
      <c r="F16" s="4"/>
      <c r="G16" s="12" t="str">
        <f>"Salaire National de Base au 01/01/2020 : "&amp;$B$6&amp; " €"</f>
        <v>Salaire National de Base au 01/01/2020 : 506,24 €</v>
      </c>
      <c r="H16" s="13"/>
      <c r="I16" s="13"/>
      <c r="K16" s="13"/>
      <c r="L16" s="13"/>
      <c r="M16" s="13"/>
      <c r="N16" s="13"/>
      <c r="O16" s="13"/>
      <c r="P16" s="13"/>
      <c r="Q16" s="159"/>
      <c r="R16" s="159"/>
    </row>
    <row r="17" spans="1:40" ht="15">
      <c r="A17" s="14"/>
      <c r="B17" s="14"/>
      <c r="C17" s="14"/>
      <c r="D17" s="14"/>
      <c r="E17" s="14"/>
      <c r="F17" s="1"/>
      <c r="G17" s="49"/>
      <c r="H17" s="49"/>
      <c r="I17" s="50"/>
      <c r="J17" s="160" t="s">
        <v>8</v>
      </c>
      <c r="K17" s="160"/>
      <c r="L17" s="160"/>
      <c r="M17" s="160"/>
      <c r="N17" s="160"/>
      <c r="O17" s="160"/>
      <c r="P17" s="160"/>
      <c r="Q17" s="160"/>
      <c r="R17" s="161"/>
      <c r="S17" s="162"/>
      <c r="T17" s="163"/>
      <c r="U17" s="51"/>
      <c r="W17" s="110" t="s">
        <v>44</v>
      </c>
      <c r="X17" s="110"/>
      <c r="Y17" s="110"/>
      <c r="Z17" s="110"/>
      <c r="AA17" s="110"/>
      <c r="AB17" s="103"/>
      <c r="AC17" s="110" t="s">
        <v>46</v>
      </c>
      <c r="AD17" s="110"/>
      <c r="AE17" s="110"/>
      <c r="AF17" s="103"/>
      <c r="AG17" s="110" t="s">
        <v>49</v>
      </c>
      <c r="AH17" s="110"/>
      <c r="AI17" s="110"/>
      <c r="AJ17" s="103"/>
      <c r="AK17" s="110" t="s">
        <v>51</v>
      </c>
      <c r="AL17" s="110"/>
      <c r="AM17" s="110"/>
    </row>
    <row r="18" spans="1:40" ht="15">
      <c r="C18" s="15"/>
      <c r="D18" s="15"/>
      <c r="E18" s="15"/>
      <c r="F18" s="15"/>
      <c r="G18" s="49"/>
      <c r="H18" s="165" t="s">
        <v>9</v>
      </c>
      <c r="I18" s="165"/>
      <c r="J18" s="52">
        <v>4</v>
      </c>
      <c r="K18" s="52">
        <v>5</v>
      </c>
      <c r="L18" s="52">
        <v>6</v>
      </c>
      <c r="M18" s="52">
        <v>7</v>
      </c>
      <c r="N18" s="52">
        <v>8</v>
      </c>
      <c r="O18" s="52">
        <v>9</v>
      </c>
      <c r="P18" s="52">
        <v>10</v>
      </c>
      <c r="Q18" s="52">
        <v>11</v>
      </c>
      <c r="R18" s="53">
        <v>12</v>
      </c>
      <c r="S18" s="166" t="s">
        <v>10</v>
      </c>
      <c r="T18" s="167"/>
      <c r="U18" s="51"/>
      <c r="W18" s="104"/>
      <c r="X18" s="104"/>
      <c r="Y18" s="104"/>
      <c r="Z18" s="104"/>
      <c r="AA18" s="110" t="s">
        <v>45</v>
      </c>
      <c r="AB18" s="110"/>
      <c r="AC18" s="110"/>
      <c r="AD18" s="103"/>
      <c r="AE18" s="110" t="s">
        <v>48</v>
      </c>
      <c r="AF18" s="110"/>
      <c r="AG18" s="110"/>
      <c r="AH18" s="103"/>
      <c r="AI18" s="110" t="s">
        <v>50</v>
      </c>
      <c r="AJ18" s="110"/>
      <c r="AK18" s="110"/>
      <c r="AL18" s="103"/>
      <c r="AM18" s="103"/>
      <c r="AN18" s="16"/>
    </row>
    <row r="19" spans="1:40" ht="15" customHeight="1">
      <c r="C19" s="15"/>
      <c r="D19" s="15"/>
      <c r="E19" s="15"/>
      <c r="F19" s="15"/>
      <c r="G19" s="49"/>
      <c r="H19" s="165" t="s">
        <v>11</v>
      </c>
      <c r="I19" s="165"/>
      <c r="J19" s="52" t="s">
        <v>12</v>
      </c>
      <c r="K19" s="52" t="s">
        <v>13</v>
      </c>
      <c r="L19" s="52" t="s">
        <v>14</v>
      </c>
      <c r="M19" s="52" t="s">
        <v>15</v>
      </c>
      <c r="N19" s="52" t="s">
        <v>16</v>
      </c>
      <c r="O19" s="52" t="s">
        <v>17</v>
      </c>
      <c r="P19" s="52" t="s">
        <v>18</v>
      </c>
      <c r="Q19" s="52" t="s">
        <v>19</v>
      </c>
      <c r="R19" s="53" t="s">
        <v>20</v>
      </c>
      <c r="S19" s="54"/>
      <c r="T19" s="55"/>
      <c r="U19" s="51"/>
      <c r="W19" s="104"/>
      <c r="X19" s="104"/>
      <c r="Y19" s="104"/>
      <c r="Z19" s="104"/>
      <c r="AA19" s="103"/>
      <c r="AB19" s="103"/>
      <c r="AC19" s="103"/>
      <c r="AD19" s="110" t="s">
        <v>47</v>
      </c>
      <c r="AE19" s="110"/>
      <c r="AF19" s="110"/>
      <c r="AG19" s="103"/>
      <c r="AH19" s="103"/>
      <c r="AI19" s="103"/>
      <c r="AJ19" s="103"/>
      <c r="AK19" s="103"/>
      <c r="AL19" s="103"/>
      <c r="AM19" s="103"/>
      <c r="AN19" s="16"/>
    </row>
    <row r="20" spans="1:40" ht="15.75" customHeight="1" thickBot="1">
      <c r="C20" s="15"/>
      <c r="D20" s="15"/>
      <c r="E20" s="15"/>
      <c r="F20" s="15"/>
      <c r="G20" s="17"/>
      <c r="H20" s="165" t="s">
        <v>21</v>
      </c>
      <c r="I20" s="165"/>
      <c r="J20" s="56">
        <v>0.09</v>
      </c>
      <c r="K20" s="56">
        <v>0.12</v>
      </c>
      <c r="L20" s="56">
        <v>0.15</v>
      </c>
      <c r="M20" s="56">
        <v>0.18</v>
      </c>
      <c r="N20" s="56">
        <v>0.22</v>
      </c>
      <c r="O20" s="56">
        <v>0.26</v>
      </c>
      <c r="P20" s="56">
        <v>0.3</v>
      </c>
      <c r="Q20" s="56">
        <v>0.315</v>
      </c>
      <c r="R20" s="57">
        <v>0.33</v>
      </c>
      <c r="S20" s="58"/>
      <c r="T20" s="59"/>
      <c r="U20" s="51"/>
      <c r="W20" s="16"/>
      <c r="X20" s="16"/>
      <c r="Y20" s="16"/>
      <c r="Z20" s="16"/>
      <c r="AA20" s="16"/>
      <c r="AB20" s="16"/>
      <c r="AC20" s="16"/>
      <c r="AN20" s="16"/>
    </row>
    <row r="21" spans="1:40" s="13" customFormat="1" ht="15" customHeight="1">
      <c r="G21" s="17"/>
      <c r="H21" s="52" t="s">
        <v>22</v>
      </c>
      <c r="I21" s="52" t="s">
        <v>23</v>
      </c>
      <c r="J21" s="60"/>
      <c r="K21" s="52"/>
      <c r="L21" s="52"/>
      <c r="M21" s="52"/>
      <c r="N21" s="52"/>
      <c r="O21" s="52"/>
      <c r="P21" s="52"/>
      <c r="Q21" s="52"/>
      <c r="R21" s="53"/>
      <c r="S21" s="61" t="s">
        <v>22</v>
      </c>
      <c r="T21" s="62" t="s">
        <v>24</v>
      </c>
      <c r="U21" s="63" t="s">
        <v>22</v>
      </c>
      <c r="V21"/>
      <c r="W21" s="16"/>
      <c r="X21" s="16"/>
      <c r="Y21" s="16"/>
      <c r="Z21" s="16"/>
      <c r="AA21" s="18"/>
      <c r="AB21" s="16"/>
      <c r="AC21" s="16"/>
      <c r="AD21" s="16"/>
      <c r="AE21" s="16"/>
      <c r="AF21"/>
      <c r="AG21"/>
      <c r="AH21"/>
      <c r="AI21"/>
      <c r="AJ21"/>
      <c r="AK21"/>
      <c r="AL21"/>
      <c r="AM21"/>
      <c r="AN21" s="16"/>
    </row>
    <row r="22" spans="1:40" s="16" customFormat="1" ht="15" customHeight="1">
      <c r="C22" s="19"/>
      <c r="D22" s="19"/>
      <c r="E22" s="19"/>
      <c r="F22" s="19"/>
      <c r="G22" s="129" t="s">
        <v>25</v>
      </c>
      <c r="H22" s="73">
        <v>30</v>
      </c>
      <c r="I22" s="74">
        <v>226</v>
      </c>
      <c r="J22" s="75">
        <f t="shared" ref="J22:R31" si="0">SNB*(1+ECHELON)*COEFF_GRILLE/100*(1+TauxMajorationResidentielle)*$B$7</f>
        <v>1558.8395200000002</v>
      </c>
      <c r="K22" s="75">
        <f t="shared" si="0"/>
        <v>1601.7433600000002</v>
      </c>
      <c r="L22" s="75">
        <f t="shared" si="0"/>
        <v>1644.6471999999997</v>
      </c>
      <c r="M22" s="75">
        <f t="shared" si="0"/>
        <v>1687.5510399999998</v>
      </c>
      <c r="N22" s="75">
        <f t="shared" si="0"/>
        <v>1744.7561599999999</v>
      </c>
      <c r="O22" s="75">
        <f t="shared" si="0"/>
        <v>1801.96128</v>
      </c>
      <c r="P22" s="75">
        <f t="shared" si="0"/>
        <v>1859.1664000000001</v>
      </c>
      <c r="Q22" s="75">
        <f t="shared" si="0"/>
        <v>1880.6183199999998</v>
      </c>
      <c r="R22" s="75">
        <f t="shared" si="0"/>
        <v>1902.0702400000002</v>
      </c>
      <c r="S22" s="20"/>
      <c r="T22" s="21"/>
      <c r="U22" s="66">
        <v>30</v>
      </c>
      <c r="V22"/>
      <c r="W22" s="152" t="s">
        <v>26</v>
      </c>
      <c r="X22" s="98"/>
      <c r="Y22" s="99"/>
      <c r="Z22" s="100"/>
      <c r="AA22" s="23"/>
      <c r="AB22" s="11"/>
      <c r="AC22"/>
      <c r="AD22" s="11"/>
      <c r="AE22" s="24"/>
      <c r="AF22"/>
      <c r="AG22"/>
      <c r="AH22"/>
      <c r="AI22"/>
      <c r="AJ22"/>
      <c r="AK22"/>
      <c r="AL22"/>
      <c r="AM22"/>
      <c r="AN22"/>
    </row>
    <row r="23" spans="1:40" s="16" customFormat="1" ht="15" customHeight="1">
      <c r="C23" s="19"/>
      <c r="D23" s="19"/>
      <c r="E23" s="25"/>
      <c r="F23" s="25"/>
      <c r="G23" s="129"/>
      <c r="H23" s="76">
        <v>35</v>
      </c>
      <c r="I23" s="77">
        <v>230.4</v>
      </c>
      <c r="J23" s="78">
        <f t="shared" si="0"/>
        <v>1589.1886079999999</v>
      </c>
      <c r="K23" s="78">
        <f t="shared" si="0"/>
        <v>1632.9277440000005</v>
      </c>
      <c r="L23" s="78">
        <f t="shared" si="0"/>
        <v>1676.66688</v>
      </c>
      <c r="M23" s="78">
        <f t="shared" si="0"/>
        <v>1720.4060159999999</v>
      </c>
      <c r="N23" s="78">
        <f t="shared" si="0"/>
        <v>1778.7248640000003</v>
      </c>
      <c r="O23" s="78">
        <f t="shared" si="0"/>
        <v>1837.0437119999999</v>
      </c>
      <c r="P23" s="78">
        <f t="shared" si="0"/>
        <v>1895.3625600000005</v>
      </c>
      <c r="Q23" s="78">
        <f t="shared" si="0"/>
        <v>1917.2321280000001</v>
      </c>
      <c r="R23" s="79">
        <f t="shared" si="0"/>
        <v>1939.1016960000002</v>
      </c>
      <c r="S23" s="45">
        <f t="shared" ref="S23:S86" si="1">+R23/R22-1</f>
        <v>1.9469026548672552E-2</v>
      </c>
      <c r="T23" s="46">
        <f t="shared" ref="T23:T86" si="2">+R23/$R$22-1</f>
        <v>1.9469026548672552E-2</v>
      </c>
      <c r="U23" s="67">
        <v>35</v>
      </c>
      <c r="V23"/>
      <c r="W23" s="153"/>
      <c r="X23" s="98"/>
      <c r="Y23" s="99"/>
      <c r="Z23" s="100"/>
      <c r="AA23" s="23"/>
      <c r="AB23" s="11"/>
      <c r="AC23"/>
      <c r="AD23" s="11"/>
      <c r="AE23"/>
      <c r="AF23"/>
      <c r="AG23"/>
      <c r="AH23"/>
      <c r="AI23"/>
      <c r="AJ23"/>
      <c r="AK23"/>
      <c r="AL23"/>
      <c r="AM23"/>
      <c r="AN23"/>
    </row>
    <row r="24" spans="1:40" s="16" customFormat="1" ht="15" customHeight="1">
      <c r="C24" s="19"/>
      <c r="D24" s="19"/>
      <c r="E24" s="25"/>
      <c r="F24" s="25"/>
      <c r="G24" s="129"/>
      <c r="H24" s="73">
        <v>40</v>
      </c>
      <c r="I24" s="74">
        <v>234.9</v>
      </c>
      <c r="J24" s="75">
        <f t="shared" si="0"/>
        <v>1620.2274480000001</v>
      </c>
      <c r="K24" s="75">
        <f t="shared" si="0"/>
        <v>1664.8208640000005</v>
      </c>
      <c r="L24" s="75">
        <f t="shared" si="0"/>
        <v>1709.4142799999997</v>
      </c>
      <c r="M24" s="75">
        <f t="shared" si="0"/>
        <v>1754.0076960000001</v>
      </c>
      <c r="N24" s="75">
        <f t="shared" si="0"/>
        <v>1813.465584</v>
      </c>
      <c r="O24" s="75">
        <f t="shared" si="0"/>
        <v>1872.9234719999999</v>
      </c>
      <c r="P24" s="75">
        <f t="shared" si="0"/>
        <v>1932.3813600000003</v>
      </c>
      <c r="Q24" s="75">
        <f t="shared" si="0"/>
        <v>1954.6780680000002</v>
      </c>
      <c r="R24" s="80">
        <f t="shared" si="0"/>
        <v>1976.974776</v>
      </c>
      <c r="S24" s="45">
        <f t="shared" si="1"/>
        <v>1.953125E-2</v>
      </c>
      <c r="T24" s="46">
        <f t="shared" si="2"/>
        <v>3.9380530973451178E-2</v>
      </c>
      <c r="U24" s="66">
        <v>40</v>
      </c>
      <c r="V24"/>
      <c r="W24" s="154"/>
      <c r="X24" s="134" t="s">
        <v>27</v>
      </c>
      <c r="Y24" s="101"/>
      <c r="Z24" s="98"/>
      <c r="AA24" s="23"/>
      <c r="AB24" s="11"/>
      <c r="AC24"/>
      <c r="AD24"/>
      <c r="AE24"/>
      <c r="AF24"/>
      <c r="AG24"/>
      <c r="AH24"/>
      <c r="AI24"/>
      <c r="AJ24"/>
      <c r="AK24"/>
      <c r="AL24"/>
      <c r="AM24"/>
      <c r="AN24"/>
    </row>
    <row r="25" spans="1:40" s="16" customFormat="1" ht="15" customHeight="1">
      <c r="C25" s="19"/>
      <c r="D25" s="19"/>
      <c r="E25" s="25"/>
      <c r="F25" s="25"/>
      <c r="G25" s="129"/>
      <c r="H25" s="76">
        <v>45</v>
      </c>
      <c r="I25" s="77">
        <v>239.6</v>
      </c>
      <c r="J25" s="78">
        <f t="shared" si="0"/>
        <v>1652.6457920000003</v>
      </c>
      <c r="K25" s="78">
        <f t="shared" si="0"/>
        <v>1698.1314560000001</v>
      </c>
      <c r="L25" s="78">
        <f t="shared" si="0"/>
        <v>1743.6171199999999</v>
      </c>
      <c r="M25" s="78">
        <f t="shared" si="0"/>
        <v>1789.1027839999997</v>
      </c>
      <c r="N25" s="78">
        <f t="shared" si="0"/>
        <v>1849.7503359999998</v>
      </c>
      <c r="O25" s="78">
        <f t="shared" si="0"/>
        <v>1910.397888</v>
      </c>
      <c r="P25" s="78">
        <f t="shared" si="0"/>
        <v>1971.0454400000003</v>
      </c>
      <c r="Q25" s="78">
        <f t="shared" si="0"/>
        <v>1993.7882720000002</v>
      </c>
      <c r="R25" s="79">
        <f t="shared" si="0"/>
        <v>2016.5311040000001</v>
      </c>
      <c r="S25" s="45">
        <f t="shared" si="1"/>
        <v>2.0008514261387944E-2</v>
      </c>
      <c r="T25" s="46">
        <f t="shared" si="2"/>
        <v>6.0176991150442394E-2</v>
      </c>
      <c r="U25" s="67">
        <v>45</v>
      </c>
      <c r="V25"/>
      <c r="W25" s="154"/>
      <c r="X25" s="135"/>
      <c r="Y25" s="102"/>
      <c r="Z25" s="98"/>
      <c r="AA25" s="23"/>
      <c r="AB25"/>
      <c r="AC25"/>
      <c r="AD25"/>
      <c r="AE25" s="11"/>
      <c r="AF25"/>
      <c r="AG25"/>
      <c r="AH25"/>
      <c r="AI25"/>
      <c r="AJ25"/>
      <c r="AK25"/>
      <c r="AL25"/>
      <c r="AM25"/>
      <c r="AN25"/>
    </row>
    <row r="26" spans="1:40" ht="15" customHeight="1">
      <c r="D26" s="22"/>
      <c r="E26" s="26"/>
      <c r="F26" s="26"/>
      <c r="G26" s="129"/>
      <c r="H26" s="73">
        <v>50</v>
      </c>
      <c r="I26" s="74">
        <v>244.3</v>
      </c>
      <c r="J26" s="75">
        <f t="shared" si="0"/>
        <v>1685.064136</v>
      </c>
      <c r="K26" s="75">
        <f t="shared" si="0"/>
        <v>1731.4420480000003</v>
      </c>
      <c r="L26" s="75">
        <f t="shared" si="0"/>
        <v>1777.8199599999998</v>
      </c>
      <c r="M26" s="75">
        <f t="shared" si="0"/>
        <v>1824.1978720000002</v>
      </c>
      <c r="N26" s="75">
        <f t="shared" si="0"/>
        <v>1886.0350880000001</v>
      </c>
      <c r="O26" s="75">
        <f t="shared" si="0"/>
        <v>1947.872304</v>
      </c>
      <c r="P26" s="75">
        <f t="shared" si="0"/>
        <v>2009.7095200000003</v>
      </c>
      <c r="Q26" s="75">
        <f t="shared" si="0"/>
        <v>2032.8984760000001</v>
      </c>
      <c r="R26" s="80">
        <f t="shared" si="0"/>
        <v>2056.0874320000003</v>
      </c>
      <c r="S26" s="45">
        <f t="shared" si="1"/>
        <v>1.9616026711185341E-2</v>
      </c>
      <c r="T26" s="46">
        <f t="shared" si="2"/>
        <v>8.097345132743361E-2</v>
      </c>
      <c r="U26" s="66">
        <v>50</v>
      </c>
      <c r="W26" s="154"/>
      <c r="X26" s="136"/>
      <c r="Y26" s="134" t="s">
        <v>28</v>
      </c>
      <c r="Z26" s="101"/>
      <c r="AA26" s="27"/>
      <c r="AE26" s="11"/>
    </row>
    <row r="27" spans="1:40" ht="15" customHeight="1">
      <c r="D27" s="22"/>
      <c r="G27" s="129"/>
      <c r="H27" s="76">
        <v>55</v>
      </c>
      <c r="I27" s="77">
        <v>249</v>
      </c>
      <c r="J27" s="78">
        <f t="shared" si="0"/>
        <v>1717.4824799999999</v>
      </c>
      <c r="K27" s="78">
        <f t="shared" si="0"/>
        <v>1764.7526400000004</v>
      </c>
      <c r="L27" s="78">
        <f t="shared" si="0"/>
        <v>1812.0228</v>
      </c>
      <c r="M27" s="78">
        <f t="shared" si="0"/>
        <v>1859.29296</v>
      </c>
      <c r="N27" s="78">
        <f t="shared" si="0"/>
        <v>1922.3198400000001</v>
      </c>
      <c r="O27" s="78">
        <f t="shared" si="0"/>
        <v>1985.34672</v>
      </c>
      <c r="P27" s="78">
        <f t="shared" si="0"/>
        <v>2048.3736000000004</v>
      </c>
      <c r="Q27" s="78">
        <f t="shared" si="0"/>
        <v>2072.0086799999999</v>
      </c>
      <c r="R27" s="79">
        <f t="shared" si="0"/>
        <v>2095.6437599999999</v>
      </c>
      <c r="S27" s="45">
        <f t="shared" si="1"/>
        <v>1.9238641015145053E-2</v>
      </c>
      <c r="T27" s="46">
        <f t="shared" si="2"/>
        <v>0.1017699115044246</v>
      </c>
      <c r="U27" s="67">
        <v>55</v>
      </c>
      <c r="W27" s="154"/>
      <c r="X27" s="136"/>
      <c r="Y27" s="135"/>
      <c r="Z27" s="102"/>
      <c r="AA27" s="28"/>
      <c r="AB27" s="22"/>
      <c r="AE27" s="11" t="s">
        <v>29</v>
      </c>
    </row>
    <row r="28" spans="1:40" ht="15" customHeight="1">
      <c r="D28" s="22"/>
      <c r="G28" s="129"/>
      <c r="H28" s="73">
        <v>60</v>
      </c>
      <c r="I28" s="74">
        <v>253.8</v>
      </c>
      <c r="J28" s="75">
        <f t="shared" si="0"/>
        <v>1750.5905760000001</v>
      </c>
      <c r="K28" s="75">
        <f t="shared" si="0"/>
        <v>1798.771968</v>
      </c>
      <c r="L28" s="75">
        <f t="shared" si="0"/>
        <v>1846.95336</v>
      </c>
      <c r="M28" s="75">
        <f t="shared" si="0"/>
        <v>1895.1347519999999</v>
      </c>
      <c r="N28" s="75">
        <f t="shared" si="0"/>
        <v>1959.376608</v>
      </c>
      <c r="O28" s="75">
        <f t="shared" si="0"/>
        <v>2023.6184639999999</v>
      </c>
      <c r="P28" s="75">
        <f t="shared" si="0"/>
        <v>2087.8603200000007</v>
      </c>
      <c r="Q28" s="75">
        <f t="shared" si="0"/>
        <v>2111.951016</v>
      </c>
      <c r="R28" s="80">
        <f t="shared" si="0"/>
        <v>2136.0417120000002</v>
      </c>
      <c r="S28" s="45">
        <f t="shared" si="1"/>
        <v>1.9277108433735091E-2</v>
      </c>
      <c r="T28" s="46">
        <f t="shared" si="2"/>
        <v>0.12300884955752212</v>
      </c>
      <c r="U28" s="66">
        <v>60</v>
      </c>
      <c r="W28" s="154"/>
      <c r="X28" s="136"/>
      <c r="Y28" s="136"/>
      <c r="Z28" s="138" t="s">
        <v>30</v>
      </c>
      <c r="AA28" s="141" t="s">
        <v>31</v>
      </c>
      <c r="AB28" s="85"/>
      <c r="AC28" s="29"/>
      <c r="AE28" s="11"/>
    </row>
    <row r="29" spans="1:40" ht="15" customHeight="1">
      <c r="D29" s="22"/>
      <c r="G29" s="129"/>
      <c r="H29" s="76">
        <v>65</v>
      </c>
      <c r="I29" s="77">
        <v>259</v>
      </c>
      <c r="J29" s="78">
        <f t="shared" si="0"/>
        <v>1786.4576799999998</v>
      </c>
      <c r="K29" s="78">
        <f t="shared" si="0"/>
        <v>1835.6262400000003</v>
      </c>
      <c r="L29" s="78">
        <f t="shared" si="0"/>
        <v>1884.7947999999997</v>
      </c>
      <c r="M29" s="78">
        <f t="shared" si="0"/>
        <v>1933.9633600000002</v>
      </c>
      <c r="N29" s="78">
        <f t="shared" si="0"/>
        <v>1999.52144</v>
      </c>
      <c r="O29" s="78">
        <f t="shared" si="0"/>
        <v>2065.0795200000002</v>
      </c>
      <c r="P29" s="78">
        <f t="shared" si="0"/>
        <v>2130.6376000000005</v>
      </c>
      <c r="Q29" s="78">
        <f t="shared" si="0"/>
        <v>2155.2218800000001</v>
      </c>
      <c r="R29" s="79">
        <f t="shared" si="0"/>
        <v>2179.8061600000001</v>
      </c>
      <c r="S29" s="45">
        <f t="shared" si="1"/>
        <v>2.0488573680063071E-2</v>
      </c>
      <c r="T29" s="46">
        <f t="shared" si="2"/>
        <v>0.14601769911504414</v>
      </c>
      <c r="U29" s="67">
        <v>65</v>
      </c>
      <c r="W29" s="154"/>
      <c r="X29" s="136"/>
      <c r="Y29" s="136"/>
      <c r="Z29" s="139"/>
      <c r="AA29" s="142"/>
      <c r="AB29" s="85"/>
      <c r="AC29" s="29"/>
      <c r="AD29" s="30"/>
      <c r="AE29" s="30"/>
      <c r="AF29" s="30"/>
      <c r="AG29" s="30"/>
      <c r="AK29" s="30"/>
      <c r="AL29" s="30"/>
      <c r="AM29" s="31"/>
    </row>
    <row r="30" spans="1:40" ht="15" customHeight="1">
      <c r="D30" s="22"/>
      <c r="G30" s="129"/>
      <c r="H30" s="73">
        <v>70</v>
      </c>
      <c r="I30" s="74">
        <v>264.39999999999998</v>
      </c>
      <c r="J30" s="75">
        <f t="shared" si="0"/>
        <v>1823.7042879999999</v>
      </c>
      <c r="K30" s="75">
        <f t="shared" si="0"/>
        <v>1873.897984</v>
      </c>
      <c r="L30" s="75">
        <f t="shared" si="0"/>
        <v>1924.0916799999995</v>
      </c>
      <c r="M30" s="75">
        <f t="shared" si="0"/>
        <v>1974.2853759999998</v>
      </c>
      <c r="N30" s="75">
        <f t="shared" si="0"/>
        <v>2041.210304</v>
      </c>
      <c r="O30" s="75">
        <f t="shared" si="0"/>
        <v>2108.1352320000001</v>
      </c>
      <c r="P30" s="75">
        <f t="shared" si="0"/>
        <v>2175.06016</v>
      </c>
      <c r="Q30" s="75">
        <f t="shared" si="0"/>
        <v>2200.1570080000001</v>
      </c>
      <c r="R30" s="80">
        <f t="shared" si="0"/>
        <v>2225.2538560000003</v>
      </c>
      <c r="S30" s="45">
        <f t="shared" si="1"/>
        <v>2.0849420849420985E-2</v>
      </c>
      <c r="T30" s="46">
        <f t="shared" si="2"/>
        <v>0.16991150442477876</v>
      </c>
      <c r="U30" s="66">
        <v>70</v>
      </c>
      <c r="W30" s="154"/>
      <c r="X30" s="136"/>
      <c r="Y30" s="136"/>
      <c r="Z30" s="139"/>
      <c r="AA30" s="142"/>
      <c r="AB30" s="85"/>
      <c r="AC30" s="29"/>
      <c r="AD30" s="30"/>
      <c r="AE30" s="30"/>
      <c r="AF30" s="30"/>
      <c r="AG30" s="30"/>
      <c r="AK30" s="32"/>
      <c r="AL30" s="30"/>
      <c r="AM30" s="31"/>
    </row>
    <row r="31" spans="1:40" ht="15" customHeight="1">
      <c r="D31" s="22"/>
      <c r="G31" s="129"/>
      <c r="H31" s="76">
        <v>75</v>
      </c>
      <c r="I31" s="77">
        <v>269.39999999999998</v>
      </c>
      <c r="J31" s="78">
        <f t="shared" si="0"/>
        <v>1858.1918879999998</v>
      </c>
      <c r="K31" s="78">
        <f t="shared" si="0"/>
        <v>1909.3347840000001</v>
      </c>
      <c r="L31" s="78">
        <f t="shared" si="0"/>
        <v>1960.4776799999995</v>
      </c>
      <c r="M31" s="78">
        <f t="shared" si="0"/>
        <v>2011.6205759999998</v>
      </c>
      <c r="N31" s="78">
        <f t="shared" si="0"/>
        <v>2079.8111039999999</v>
      </c>
      <c r="O31" s="78">
        <f t="shared" si="0"/>
        <v>2148.001632</v>
      </c>
      <c r="P31" s="78">
        <f t="shared" si="0"/>
        <v>2216.1921600000001</v>
      </c>
      <c r="Q31" s="78">
        <f t="shared" si="0"/>
        <v>2241.7636079999997</v>
      </c>
      <c r="R31" s="79">
        <f t="shared" si="0"/>
        <v>2267.3350559999999</v>
      </c>
      <c r="S31" s="45">
        <f t="shared" si="1"/>
        <v>1.8910741301058742E-2</v>
      </c>
      <c r="T31" s="46">
        <f t="shared" si="2"/>
        <v>0.19203539823008819</v>
      </c>
      <c r="U31" s="67">
        <v>75</v>
      </c>
      <c r="W31" s="154"/>
      <c r="X31" s="136"/>
      <c r="Y31" s="136"/>
      <c r="Z31" s="139"/>
      <c r="AA31" s="142"/>
      <c r="AB31" s="85"/>
      <c r="AC31" s="29"/>
      <c r="AD31" s="30"/>
      <c r="AE31" s="30"/>
      <c r="AF31" s="30"/>
      <c r="AG31" s="30"/>
      <c r="AH31" s="30"/>
      <c r="AI31" s="30"/>
      <c r="AJ31" s="30"/>
      <c r="AK31" s="30"/>
      <c r="AL31" s="30"/>
      <c r="AM31" s="31"/>
    </row>
    <row r="32" spans="1:40" ht="15" customHeight="1">
      <c r="D32" s="22"/>
      <c r="G32" s="129"/>
      <c r="H32" s="73">
        <v>80</v>
      </c>
      <c r="I32" s="74">
        <v>274.2</v>
      </c>
      <c r="J32" s="75">
        <f t="shared" ref="J32:R41" si="3">SNB*(1+ECHELON)*COEFF_GRILLE/100*(1+TauxMajorationResidentielle)*$B$7</f>
        <v>1891.299984</v>
      </c>
      <c r="K32" s="75">
        <f t="shared" si="3"/>
        <v>1943.354112</v>
      </c>
      <c r="L32" s="75">
        <f t="shared" si="3"/>
        <v>1995.4082399999995</v>
      </c>
      <c r="M32" s="75">
        <f t="shared" si="3"/>
        <v>2047.4623680000002</v>
      </c>
      <c r="N32" s="75">
        <f t="shared" si="3"/>
        <v>2116.8678719999998</v>
      </c>
      <c r="O32" s="75">
        <f t="shared" si="3"/>
        <v>2186.2733760000001</v>
      </c>
      <c r="P32" s="75">
        <f t="shared" si="3"/>
        <v>2255.6788799999999</v>
      </c>
      <c r="Q32" s="75">
        <f t="shared" si="3"/>
        <v>2281.7059439999998</v>
      </c>
      <c r="R32" s="80">
        <f t="shared" si="3"/>
        <v>2307.7330079999997</v>
      </c>
      <c r="S32" s="45">
        <f t="shared" si="1"/>
        <v>1.7817371937639104E-2</v>
      </c>
      <c r="T32" s="46">
        <f t="shared" si="2"/>
        <v>0.21327433628318548</v>
      </c>
      <c r="U32" s="66">
        <v>80</v>
      </c>
      <c r="W32" s="154"/>
      <c r="X32" s="136"/>
      <c r="Y32" s="136"/>
      <c r="Z32" s="139"/>
      <c r="AA32" s="143"/>
      <c r="AB32" s="145" t="s">
        <v>32</v>
      </c>
      <c r="AC32" s="33"/>
      <c r="AD32" s="30"/>
      <c r="AE32" s="30"/>
      <c r="AF32" s="30"/>
      <c r="AG32" s="30"/>
      <c r="AH32" s="30"/>
      <c r="AI32" s="30"/>
      <c r="AJ32" s="30"/>
      <c r="AK32" s="30"/>
      <c r="AL32" s="30"/>
      <c r="AM32" s="31"/>
    </row>
    <row r="33" spans="4:39" ht="15" customHeight="1">
      <c r="D33" s="22"/>
      <c r="G33" s="129"/>
      <c r="H33" s="76">
        <v>85</v>
      </c>
      <c r="I33" s="77">
        <v>280.5</v>
      </c>
      <c r="J33" s="78">
        <f t="shared" si="3"/>
        <v>1934.7543599999999</v>
      </c>
      <c r="K33" s="78">
        <f t="shared" si="3"/>
        <v>1988.0044800000005</v>
      </c>
      <c r="L33" s="78">
        <f t="shared" si="3"/>
        <v>2041.2545999999998</v>
      </c>
      <c r="M33" s="78">
        <f t="shared" si="3"/>
        <v>2094.5047200000004</v>
      </c>
      <c r="N33" s="78">
        <f t="shared" si="3"/>
        <v>2165.50488</v>
      </c>
      <c r="O33" s="78">
        <f t="shared" si="3"/>
        <v>2236.50504</v>
      </c>
      <c r="P33" s="78">
        <f t="shared" si="3"/>
        <v>2307.5052000000001</v>
      </c>
      <c r="Q33" s="78">
        <f t="shared" si="3"/>
        <v>2334.1302599999999</v>
      </c>
      <c r="R33" s="79">
        <f t="shared" si="3"/>
        <v>2360.7553200000002</v>
      </c>
      <c r="S33" s="45">
        <f t="shared" si="1"/>
        <v>2.2975929978118481E-2</v>
      </c>
      <c r="T33" s="46">
        <f t="shared" si="2"/>
        <v>0.24115044247787609</v>
      </c>
      <c r="U33" s="67">
        <v>85</v>
      </c>
      <c r="W33" s="154"/>
      <c r="X33" s="136"/>
      <c r="Y33" s="136"/>
      <c r="Z33" s="139"/>
      <c r="AA33" s="143"/>
      <c r="AB33" s="146"/>
      <c r="AC33" s="33"/>
      <c r="AD33" s="30"/>
      <c r="AE33" s="30"/>
      <c r="AF33" s="30"/>
      <c r="AG33" s="30"/>
      <c r="AH33" s="30"/>
      <c r="AI33" s="30"/>
      <c r="AJ33" s="30"/>
      <c r="AK33" s="30"/>
      <c r="AL33" s="30"/>
      <c r="AM33" s="31"/>
    </row>
    <row r="34" spans="4:39" ht="15" customHeight="1">
      <c r="D34" s="22"/>
      <c r="G34" s="129"/>
      <c r="H34" s="73">
        <v>90</v>
      </c>
      <c r="I34" s="74">
        <v>286.89999999999998</v>
      </c>
      <c r="J34" s="75">
        <f t="shared" si="3"/>
        <v>1978.898488</v>
      </c>
      <c r="K34" s="75">
        <f t="shared" si="3"/>
        <v>2033.3635840000002</v>
      </c>
      <c r="L34" s="75">
        <f t="shared" si="3"/>
        <v>2087.8286799999996</v>
      </c>
      <c r="M34" s="75">
        <f t="shared" si="3"/>
        <v>2142.2937759999995</v>
      </c>
      <c r="N34" s="75">
        <f t="shared" si="3"/>
        <v>2214.9139039999995</v>
      </c>
      <c r="O34" s="75">
        <f t="shared" si="3"/>
        <v>2287.5340319999996</v>
      </c>
      <c r="P34" s="75">
        <f t="shared" si="3"/>
        <v>2360.15416</v>
      </c>
      <c r="Q34" s="75">
        <f t="shared" si="3"/>
        <v>2387.386708</v>
      </c>
      <c r="R34" s="80">
        <f t="shared" si="3"/>
        <v>2414.619256</v>
      </c>
      <c r="S34" s="45">
        <f t="shared" si="1"/>
        <v>2.2816399286987421E-2</v>
      </c>
      <c r="T34" s="46">
        <f t="shared" si="2"/>
        <v>0.26946902654867233</v>
      </c>
      <c r="U34" s="66">
        <v>90</v>
      </c>
      <c r="W34" s="154"/>
      <c r="X34" s="136"/>
      <c r="Y34" s="136"/>
      <c r="Z34" s="139"/>
      <c r="AA34" s="143"/>
      <c r="AB34" s="146"/>
      <c r="AC34" s="34"/>
      <c r="AD34" s="30"/>
      <c r="AE34" s="30"/>
      <c r="AF34" s="30"/>
      <c r="AG34" s="30"/>
      <c r="AH34" s="30"/>
      <c r="AI34" s="30"/>
      <c r="AJ34" s="30"/>
      <c r="AK34" s="30"/>
      <c r="AL34" s="30"/>
      <c r="AM34" s="31"/>
    </row>
    <row r="35" spans="4:39" ht="15" customHeight="1">
      <c r="D35" s="22"/>
      <c r="G35" s="129"/>
      <c r="H35" s="76">
        <v>95</v>
      </c>
      <c r="I35" s="77">
        <v>293.2</v>
      </c>
      <c r="J35" s="78">
        <f t="shared" si="3"/>
        <v>2022.352864</v>
      </c>
      <c r="K35" s="78">
        <f t="shared" si="3"/>
        <v>2078.0139520000002</v>
      </c>
      <c r="L35" s="78">
        <f t="shared" si="3"/>
        <v>2133.6750399999996</v>
      </c>
      <c r="M35" s="78">
        <f t="shared" si="3"/>
        <v>2189.3361280000004</v>
      </c>
      <c r="N35" s="78">
        <f t="shared" si="3"/>
        <v>2263.5509119999997</v>
      </c>
      <c r="O35" s="78">
        <f t="shared" si="3"/>
        <v>2337.7656959999995</v>
      </c>
      <c r="P35" s="78">
        <f t="shared" si="3"/>
        <v>2411.9804800000002</v>
      </c>
      <c r="Q35" s="78">
        <f t="shared" si="3"/>
        <v>2439.8110239999996</v>
      </c>
      <c r="R35" s="79">
        <f t="shared" si="3"/>
        <v>2467.641568</v>
      </c>
      <c r="S35" s="45">
        <f t="shared" si="1"/>
        <v>2.1958870686650478E-2</v>
      </c>
      <c r="T35" s="46">
        <f t="shared" si="2"/>
        <v>0.29734513274336272</v>
      </c>
      <c r="U35" s="67">
        <v>95</v>
      </c>
      <c r="W35" s="154"/>
      <c r="X35" s="136"/>
      <c r="Y35" s="136"/>
      <c r="Z35" s="139"/>
      <c r="AA35" s="143"/>
      <c r="AB35" s="146"/>
      <c r="AC35" s="35"/>
      <c r="AD35" s="30"/>
      <c r="AE35" s="30"/>
      <c r="AF35" s="30"/>
      <c r="AG35" s="30"/>
      <c r="AH35" s="30"/>
      <c r="AI35" s="30"/>
      <c r="AJ35" s="30"/>
      <c r="AK35" s="30"/>
      <c r="AL35" s="30"/>
      <c r="AM35" s="31"/>
    </row>
    <row r="36" spans="4:39" ht="15" customHeight="1">
      <c r="D36" s="22"/>
      <c r="G36" s="129"/>
      <c r="H36" s="73">
        <v>100</v>
      </c>
      <c r="I36" s="74">
        <v>299.8</v>
      </c>
      <c r="J36" s="75">
        <f t="shared" si="3"/>
        <v>2067.8764959999999</v>
      </c>
      <c r="K36" s="75">
        <f t="shared" si="3"/>
        <v>2124.7905280000004</v>
      </c>
      <c r="L36" s="75">
        <f t="shared" si="3"/>
        <v>2181.7045599999997</v>
      </c>
      <c r="M36" s="75">
        <f t="shared" si="3"/>
        <v>2238.6185919999998</v>
      </c>
      <c r="N36" s="75">
        <f t="shared" si="3"/>
        <v>2314.503968</v>
      </c>
      <c r="O36" s="75">
        <f t="shared" si="3"/>
        <v>2390.3893439999997</v>
      </c>
      <c r="P36" s="75">
        <f t="shared" si="3"/>
        <v>2466.2747200000003</v>
      </c>
      <c r="Q36" s="75">
        <f t="shared" si="3"/>
        <v>2494.7317359999997</v>
      </c>
      <c r="R36" s="80">
        <f t="shared" si="3"/>
        <v>2523.1887520000005</v>
      </c>
      <c r="S36" s="45">
        <f t="shared" si="1"/>
        <v>2.2510231923601909E-2</v>
      </c>
      <c r="T36" s="46">
        <f t="shared" si="2"/>
        <v>0.32654867256637177</v>
      </c>
      <c r="U36" s="66">
        <v>100</v>
      </c>
      <c r="W36" s="154"/>
      <c r="X36" s="136"/>
      <c r="Y36" s="136"/>
      <c r="Z36" s="139"/>
      <c r="AA36" s="143"/>
      <c r="AB36" s="146"/>
      <c r="AC36" s="149" t="s">
        <v>33</v>
      </c>
      <c r="AD36" s="30"/>
      <c r="AE36" s="36"/>
      <c r="AF36" s="30"/>
      <c r="AG36" s="30"/>
      <c r="AH36" s="30"/>
      <c r="AI36" s="30"/>
      <c r="AJ36" s="30"/>
      <c r="AK36" s="30"/>
      <c r="AL36" s="30"/>
      <c r="AM36" s="31"/>
    </row>
    <row r="37" spans="4:39" ht="15" customHeight="1">
      <c r="D37" s="22"/>
      <c r="G37" s="129"/>
      <c r="H37" s="76">
        <v>105</v>
      </c>
      <c r="I37" s="77">
        <v>306.7</v>
      </c>
      <c r="J37" s="78">
        <f t="shared" si="3"/>
        <v>2115.469384</v>
      </c>
      <c r="K37" s="78">
        <f t="shared" si="3"/>
        <v>2173.6933119999999</v>
      </c>
      <c r="L37" s="78">
        <f t="shared" si="3"/>
        <v>2231.9172399999998</v>
      </c>
      <c r="M37" s="78">
        <f t="shared" si="3"/>
        <v>2290.1411680000001</v>
      </c>
      <c r="N37" s="78">
        <f t="shared" si="3"/>
        <v>2367.773072</v>
      </c>
      <c r="O37" s="78">
        <f t="shared" si="3"/>
        <v>2445.4049759999998</v>
      </c>
      <c r="P37" s="78">
        <f t="shared" si="3"/>
        <v>2523.0368800000006</v>
      </c>
      <c r="Q37" s="78">
        <f t="shared" si="3"/>
        <v>2552.1488440000003</v>
      </c>
      <c r="R37" s="79">
        <f t="shared" si="3"/>
        <v>2581.260808</v>
      </c>
      <c r="S37" s="45">
        <f t="shared" si="1"/>
        <v>2.3015343562374779E-2</v>
      </c>
      <c r="T37" s="46">
        <f t="shared" si="2"/>
        <v>0.35707964601769904</v>
      </c>
      <c r="U37" s="67">
        <v>105</v>
      </c>
      <c r="W37" s="154"/>
      <c r="X37" s="136"/>
      <c r="Y37" s="136"/>
      <c r="Z37" s="139"/>
      <c r="AA37" s="143"/>
      <c r="AB37" s="147"/>
      <c r="AC37" s="150"/>
      <c r="AD37" s="30"/>
      <c r="AE37" s="36"/>
      <c r="AF37" s="30"/>
      <c r="AG37" s="30"/>
      <c r="AH37" s="30"/>
      <c r="AI37" s="30"/>
      <c r="AJ37" s="30"/>
      <c r="AK37" s="30"/>
      <c r="AL37" s="30"/>
      <c r="AM37" s="31"/>
    </row>
    <row r="38" spans="4:39" ht="15" customHeight="1">
      <c r="D38" s="22"/>
      <c r="G38" s="129"/>
      <c r="H38" s="73">
        <v>110</v>
      </c>
      <c r="I38" s="74">
        <v>313.89999999999998</v>
      </c>
      <c r="J38" s="75">
        <f t="shared" si="3"/>
        <v>2165.1315279999999</v>
      </c>
      <c r="K38" s="75">
        <f t="shared" si="3"/>
        <v>2224.7223039999999</v>
      </c>
      <c r="L38" s="75">
        <f t="shared" si="3"/>
        <v>2284.3130799999994</v>
      </c>
      <c r="M38" s="75">
        <f t="shared" si="3"/>
        <v>2343.9038559999999</v>
      </c>
      <c r="N38" s="75">
        <f t="shared" si="3"/>
        <v>2423.3582239999996</v>
      </c>
      <c r="O38" s="75">
        <f t="shared" si="3"/>
        <v>2502.8125919999998</v>
      </c>
      <c r="P38" s="75">
        <f t="shared" si="3"/>
        <v>2582.2669599999999</v>
      </c>
      <c r="Q38" s="75">
        <f t="shared" si="3"/>
        <v>2612.0623479999999</v>
      </c>
      <c r="R38" s="80">
        <f t="shared" si="3"/>
        <v>2641.8577359999999</v>
      </c>
      <c r="S38" s="45">
        <f t="shared" si="1"/>
        <v>2.3475709162047664E-2</v>
      </c>
      <c r="T38" s="46">
        <f t="shared" si="2"/>
        <v>0.38893805309734497</v>
      </c>
      <c r="U38" s="66">
        <v>110</v>
      </c>
      <c r="W38" s="154"/>
      <c r="X38" s="136"/>
      <c r="Y38" s="136"/>
      <c r="Z38" s="139"/>
      <c r="AA38" s="143"/>
      <c r="AB38" s="147"/>
      <c r="AC38" s="150"/>
      <c r="AD38" s="30"/>
      <c r="AE38" s="36"/>
      <c r="AF38" s="30"/>
      <c r="AG38" s="30"/>
      <c r="AH38" s="30"/>
      <c r="AI38" s="30"/>
      <c r="AJ38" s="30"/>
      <c r="AK38" s="30"/>
      <c r="AL38" s="30"/>
      <c r="AM38" s="31"/>
    </row>
    <row r="39" spans="4:39" ht="15" customHeight="1">
      <c r="D39" s="22"/>
      <c r="G39" s="129"/>
      <c r="H39" s="76">
        <v>115</v>
      </c>
      <c r="I39" s="77">
        <v>321.7</v>
      </c>
      <c r="J39" s="78">
        <f t="shared" si="3"/>
        <v>2218.9321839999998</v>
      </c>
      <c r="K39" s="78">
        <f t="shared" si="3"/>
        <v>2280.0037120000002</v>
      </c>
      <c r="L39" s="78">
        <f t="shared" si="3"/>
        <v>2341.0752399999997</v>
      </c>
      <c r="M39" s="78">
        <f t="shared" si="3"/>
        <v>2402.1467679999996</v>
      </c>
      <c r="N39" s="78">
        <f t="shared" si="3"/>
        <v>2483.5754719999995</v>
      </c>
      <c r="O39" s="78">
        <f t="shared" si="3"/>
        <v>2565.0041759999999</v>
      </c>
      <c r="P39" s="78">
        <f t="shared" si="3"/>
        <v>2646.4328800000003</v>
      </c>
      <c r="Q39" s="78">
        <f t="shared" si="3"/>
        <v>2676.9686439999996</v>
      </c>
      <c r="R39" s="79">
        <f t="shared" si="3"/>
        <v>2707.5044079999998</v>
      </c>
      <c r="S39" s="45">
        <f t="shared" si="1"/>
        <v>2.4848677922905349E-2</v>
      </c>
      <c r="T39" s="46">
        <f t="shared" si="2"/>
        <v>0.42345132743362801</v>
      </c>
      <c r="U39" s="67">
        <v>115</v>
      </c>
      <c r="W39" s="154"/>
      <c r="X39" s="136"/>
      <c r="Y39" s="136"/>
      <c r="Z39" s="139"/>
      <c r="AA39" s="143"/>
      <c r="AB39" s="147"/>
      <c r="AC39" s="150"/>
      <c r="AD39" s="37"/>
      <c r="AE39" s="36"/>
      <c r="AF39" s="30"/>
      <c r="AG39" s="30"/>
      <c r="AH39" s="30"/>
      <c r="AI39" s="30"/>
      <c r="AJ39" s="30"/>
      <c r="AK39" s="30"/>
      <c r="AL39" s="30"/>
      <c r="AM39" s="31"/>
    </row>
    <row r="40" spans="4:39" ht="15" customHeight="1">
      <c r="D40" s="22"/>
      <c r="G40" s="129"/>
      <c r="H40" s="73">
        <v>120</v>
      </c>
      <c r="I40" s="74">
        <v>330.6</v>
      </c>
      <c r="J40" s="75">
        <f t="shared" si="3"/>
        <v>2280.3201120000003</v>
      </c>
      <c r="K40" s="75">
        <f t="shared" si="3"/>
        <v>2343.0812160000005</v>
      </c>
      <c r="L40" s="75">
        <f t="shared" si="3"/>
        <v>2405.8423199999997</v>
      </c>
      <c r="M40" s="75">
        <f t="shared" si="3"/>
        <v>2468.6034239999999</v>
      </c>
      <c r="N40" s="75">
        <f t="shared" si="3"/>
        <v>2552.2848960000001</v>
      </c>
      <c r="O40" s="75">
        <f t="shared" si="3"/>
        <v>2635.9663679999999</v>
      </c>
      <c r="P40" s="75">
        <f t="shared" si="3"/>
        <v>2719.6478400000001</v>
      </c>
      <c r="Q40" s="75">
        <f t="shared" si="3"/>
        <v>2751.0283920000002</v>
      </c>
      <c r="R40" s="80">
        <f t="shared" si="3"/>
        <v>2782.4089440000007</v>
      </c>
      <c r="S40" s="45">
        <f t="shared" si="1"/>
        <v>2.7665526888405623E-2</v>
      </c>
      <c r="T40" s="46">
        <f t="shared" si="2"/>
        <v>0.46283185840707985</v>
      </c>
      <c r="U40" s="66">
        <v>120</v>
      </c>
      <c r="W40" s="154"/>
      <c r="X40" s="136"/>
      <c r="Y40" s="136"/>
      <c r="Z40" s="139"/>
      <c r="AA40" s="143"/>
      <c r="AB40" s="147"/>
      <c r="AC40" s="150"/>
      <c r="AD40" s="122" t="s">
        <v>34</v>
      </c>
      <c r="AE40" s="34"/>
      <c r="AF40" s="36"/>
      <c r="AG40" s="30"/>
      <c r="AH40" s="30"/>
      <c r="AI40" s="30"/>
      <c r="AJ40" s="30"/>
      <c r="AK40" s="30"/>
      <c r="AL40" s="30"/>
      <c r="AM40" s="31"/>
    </row>
    <row r="41" spans="4:39" ht="15" customHeight="1">
      <c r="D41" s="22"/>
      <c r="G41" s="129"/>
      <c r="H41" s="76">
        <v>125</v>
      </c>
      <c r="I41" s="77">
        <v>338.9</v>
      </c>
      <c r="J41" s="78">
        <f t="shared" si="3"/>
        <v>2337.569528</v>
      </c>
      <c r="K41" s="78">
        <f t="shared" si="3"/>
        <v>2401.9063040000001</v>
      </c>
      <c r="L41" s="78">
        <f t="shared" si="3"/>
        <v>2466.2430799999997</v>
      </c>
      <c r="M41" s="78">
        <f t="shared" si="3"/>
        <v>2530.5798559999998</v>
      </c>
      <c r="N41" s="78">
        <f t="shared" si="3"/>
        <v>2616.3622239999995</v>
      </c>
      <c r="O41" s="78">
        <f t="shared" si="3"/>
        <v>2702.1445919999996</v>
      </c>
      <c r="P41" s="78">
        <f t="shared" si="3"/>
        <v>2787.9269600000002</v>
      </c>
      <c r="Q41" s="78">
        <f t="shared" si="3"/>
        <v>2820.0953479999998</v>
      </c>
      <c r="R41" s="79">
        <f t="shared" si="3"/>
        <v>2852.2637359999999</v>
      </c>
      <c r="S41" s="45">
        <f t="shared" si="1"/>
        <v>2.5105868118572072E-2</v>
      </c>
      <c r="T41" s="46">
        <f t="shared" si="2"/>
        <v>0.49955752212389348</v>
      </c>
      <c r="U41" s="67">
        <v>125</v>
      </c>
      <c r="W41" s="154"/>
      <c r="X41" s="136"/>
      <c r="Y41" s="136"/>
      <c r="Z41" s="139"/>
      <c r="AA41" s="143"/>
      <c r="AB41" s="147"/>
      <c r="AC41" s="150"/>
      <c r="AD41" s="123"/>
      <c r="AE41" s="34"/>
      <c r="AF41" s="36"/>
      <c r="AG41" s="30"/>
      <c r="AH41" s="30"/>
      <c r="AI41" s="30"/>
      <c r="AJ41" s="30"/>
      <c r="AK41" s="30"/>
      <c r="AL41" s="30"/>
      <c r="AM41" s="31"/>
    </row>
    <row r="42" spans="4:39" ht="15" customHeight="1">
      <c r="D42" s="22"/>
      <c r="G42" s="129"/>
      <c r="H42" s="73">
        <v>130</v>
      </c>
      <c r="I42" s="74">
        <v>347.1</v>
      </c>
      <c r="J42" s="75">
        <f t="shared" ref="J42:R51" si="4">SNB*(1+ECHELON)*COEFF_GRILLE/100*(1+TauxMajorationResidentielle)*$B$7</f>
        <v>2394.1291920000003</v>
      </c>
      <c r="K42" s="75">
        <f t="shared" si="4"/>
        <v>2460.0226560000006</v>
      </c>
      <c r="L42" s="75">
        <f t="shared" si="4"/>
        <v>2525.9161199999999</v>
      </c>
      <c r="M42" s="75">
        <f t="shared" si="4"/>
        <v>2591.8095840000001</v>
      </c>
      <c r="N42" s="75">
        <f t="shared" si="4"/>
        <v>2679.6675359999999</v>
      </c>
      <c r="O42" s="75">
        <f t="shared" si="4"/>
        <v>2767.5254880000002</v>
      </c>
      <c r="P42" s="75">
        <f t="shared" si="4"/>
        <v>2855.3834400000005</v>
      </c>
      <c r="Q42" s="75">
        <f t="shared" si="4"/>
        <v>2888.3301720000004</v>
      </c>
      <c r="R42" s="80">
        <f t="shared" si="4"/>
        <v>2921.2769040000003</v>
      </c>
      <c r="S42" s="45">
        <f t="shared" si="1"/>
        <v>2.41959280023607E-2</v>
      </c>
      <c r="T42" s="46">
        <f t="shared" si="2"/>
        <v>0.5358407079646017</v>
      </c>
      <c r="U42" s="66">
        <v>130</v>
      </c>
      <c r="W42" s="154"/>
      <c r="X42" s="136"/>
      <c r="Y42" s="136"/>
      <c r="Z42" s="139"/>
      <c r="AA42" s="143"/>
      <c r="AB42" s="147"/>
      <c r="AC42" s="150"/>
      <c r="AD42" s="123"/>
      <c r="AE42" s="34"/>
      <c r="AF42" s="36"/>
      <c r="AG42" s="30"/>
      <c r="AH42" s="30"/>
      <c r="AI42" s="30"/>
      <c r="AJ42" s="30"/>
      <c r="AK42" s="30"/>
      <c r="AL42" s="30"/>
      <c r="AM42" s="31"/>
    </row>
    <row r="43" spans="4:39" ht="15" customHeight="1">
      <c r="D43" s="22"/>
      <c r="G43" s="129"/>
      <c r="H43" s="76">
        <v>135</v>
      </c>
      <c r="I43" s="77">
        <v>355.7</v>
      </c>
      <c r="J43" s="78">
        <f t="shared" si="4"/>
        <v>2453.4478640000002</v>
      </c>
      <c r="K43" s="78">
        <f t="shared" si="4"/>
        <v>2520.9739520000003</v>
      </c>
      <c r="L43" s="78">
        <f t="shared" si="4"/>
        <v>2588.5000399999994</v>
      </c>
      <c r="M43" s="78">
        <f t="shared" si="4"/>
        <v>2656.0261279999995</v>
      </c>
      <c r="N43" s="78">
        <f t="shared" si="4"/>
        <v>2746.0609119999999</v>
      </c>
      <c r="O43" s="78">
        <f t="shared" si="4"/>
        <v>2836.0956959999999</v>
      </c>
      <c r="P43" s="78">
        <f t="shared" si="4"/>
        <v>2926.1304799999998</v>
      </c>
      <c r="Q43" s="78">
        <f t="shared" si="4"/>
        <v>2959.8935239999996</v>
      </c>
      <c r="R43" s="79">
        <f t="shared" si="4"/>
        <v>2993.6565680000003</v>
      </c>
      <c r="S43" s="45">
        <f t="shared" si="1"/>
        <v>2.4776721405934898E-2</v>
      </c>
      <c r="T43" s="46">
        <f t="shared" si="2"/>
        <v>0.57389380530973444</v>
      </c>
      <c r="U43" s="67">
        <v>135</v>
      </c>
      <c r="W43" s="154"/>
      <c r="X43" s="136"/>
      <c r="Y43" s="136"/>
      <c r="Z43" s="139"/>
      <c r="AA43" s="143"/>
      <c r="AB43" s="147"/>
      <c r="AC43" s="150"/>
      <c r="AD43" s="123"/>
      <c r="AE43" s="35"/>
      <c r="AF43" s="36"/>
      <c r="AG43" s="30"/>
      <c r="AH43" s="30"/>
      <c r="AI43" s="30"/>
      <c r="AJ43" s="30"/>
      <c r="AK43" s="30"/>
      <c r="AL43" s="30"/>
      <c r="AM43" s="31"/>
    </row>
    <row r="44" spans="4:39" ht="15" customHeight="1">
      <c r="D44" s="22"/>
      <c r="G44" s="129"/>
      <c r="H44" s="73">
        <v>140</v>
      </c>
      <c r="I44" s="74">
        <v>364.5</v>
      </c>
      <c r="J44" s="75">
        <f t="shared" si="4"/>
        <v>2514.1460400000001</v>
      </c>
      <c r="K44" s="75">
        <f t="shared" si="4"/>
        <v>2583.3427200000006</v>
      </c>
      <c r="L44" s="75">
        <f t="shared" si="4"/>
        <v>2652.5393999999997</v>
      </c>
      <c r="M44" s="75">
        <f t="shared" si="4"/>
        <v>2721.7360800000001</v>
      </c>
      <c r="N44" s="75">
        <f t="shared" si="4"/>
        <v>2813.9983200000001</v>
      </c>
      <c r="O44" s="75">
        <f t="shared" si="4"/>
        <v>2906.2605600000002</v>
      </c>
      <c r="P44" s="75">
        <f t="shared" si="4"/>
        <v>2998.5228000000002</v>
      </c>
      <c r="Q44" s="75">
        <f t="shared" si="4"/>
        <v>3033.1211400000002</v>
      </c>
      <c r="R44" s="80">
        <f t="shared" si="4"/>
        <v>3067.7194800000002</v>
      </c>
      <c r="S44" s="45">
        <f t="shared" si="1"/>
        <v>2.4739949395558014E-2</v>
      </c>
      <c r="T44" s="46">
        <f t="shared" si="2"/>
        <v>0.61283185840707954</v>
      </c>
      <c r="U44" s="66">
        <v>140</v>
      </c>
      <c r="W44" s="154"/>
      <c r="X44" s="136"/>
      <c r="Y44" s="136"/>
      <c r="Z44" s="139"/>
      <c r="AA44" s="143"/>
      <c r="AB44" s="147"/>
      <c r="AC44" s="150"/>
      <c r="AD44" s="124"/>
      <c r="AE44" s="126" t="s">
        <v>35</v>
      </c>
      <c r="AF44" s="36"/>
      <c r="AG44" s="36"/>
      <c r="AH44" s="30"/>
      <c r="AI44" s="30"/>
      <c r="AJ44" s="30"/>
      <c r="AK44" s="30"/>
      <c r="AL44" s="30"/>
      <c r="AM44" s="31"/>
    </row>
    <row r="45" spans="4:39" ht="15" customHeight="1">
      <c r="D45" s="22"/>
      <c r="G45" s="129"/>
      <c r="H45" s="76">
        <v>145</v>
      </c>
      <c r="I45" s="77">
        <v>373.6</v>
      </c>
      <c r="J45" s="78">
        <f t="shared" si="4"/>
        <v>2576.9134720000002</v>
      </c>
      <c r="K45" s="78">
        <f t="shared" si="4"/>
        <v>2647.8376960000005</v>
      </c>
      <c r="L45" s="78">
        <f t="shared" si="4"/>
        <v>2718.7619199999995</v>
      </c>
      <c r="M45" s="78">
        <f t="shared" si="4"/>
        <v>2789.6861439999998</v>
      </c>
      <c r="N45" s="78">
        <f t="shared" si="4"/>
        <v>2884.2517760000005</v>
      </c>
      <c r="O45" s="78">
        <f t="shared" si="4"/>
        <v>2978.8174079999999</v>
      </c>
      <c r="P45" s="78">
        <f t="shared" si="4"/>
        <v>3073.3830400000006</v>
      </c>
      <c r="Q45" s="78">
        <f t="shared" si="4"/>
        <v>3108.8451519999999</v>
      </c>
      <c r="R45" s="79">
        <f t="shared" si="4"/>
        <v>3144.307264</v>
      </c>
      <c r="S45" s="45">
        <f t="shared" si="1"/>
        <v>2.4965706447187763E-2</v>
      </c>
      <c r="T45" s="46">
        <f t="shared" si="2"/>
        <v>0.65309734513274309</v>
      </c>
      <c r="U45" s="67">
        <v>145</v>
      </c>
      <c r="W45" s="154"/>
      <c r="X45" s="136"/>
      <c r="Y45" s="136"/>
      <c r="Z45" s="139"/>
      <c r="AA45" s="143"/>
      <c r="AB45" s="147"/>
      <c r="AC45" s="150"/>
      <c r="AD45" s="124"/>
      <c r="AE45" s="127"/>
      <c r="AF45" s="36"/>
      <c r="AG45" s="36"/>
      <c r="AH45" s="30"/>
      <c r="AI45" s="30"/>
      <c r="AJ45" s="30"/>
      <c r="AK45" s="30"/>
      <c r="AL45" s="30"/>
      <c r="AM45" s="31"/>
    </row>
    <row r="46" spans="4:39" ht="15" customHeight="1">
      <c r="D46" s="22"/>
      <c r="G46" s="129"/>
      <c r="H46" s="73">
        <v>150</v>
      </c>
      <c r="I46" s="74">
        <v>382.8</v>
      </c>
      <c r="J46" s="75">
        <f t="shared" si="4"/>
        <v>2640.3706560000001</v>
      </c>
      <c r="K46" s="75">
        <f t="shared" si="4"/>
        <v>2713.041408000001</v>
      </c>
      <c r="L46" s="75">
        <f t="shared" si="4"/>
        <v>2785.71216</v>
      </c>
      <c r="M46" s="75">
        <f t="shared" si="4"/>
        <v>2858.382912</v>
      </c>
      <c r="N46" s="75">
        <f t="shared" si="4"/>
        <v>2955.2772479999999</v>
      </c>
      <c r="O46" s="75">
        <f t="shared" si="4"/>
        <v>3052.1715840000002</v>
      </c>
      <c r="P46" s="75">
        <f t="shared" si="4"/>
        <v>3149.0659200000005</v>
      </c>
      <c r="Q46" s="75">
        <f t="shared" si="4"/>
        <v>3185.401296</v>
      </c>
      <c r="R46" s="80">
        <f t="shared" si="4"/>
        <v>3221.736672</v>
      </c>
      <c r="S46" s="45">
        <f t="shared" si="1"/>
        <v>2.4625267665952855E-2</v>
      </c>
      <c r="T46" s="46">
        <f t="shared" si="2"/>
        <v>0.69380530973451315</v>
      </c>
      <c r="U46" s="66">
        <v>150</v>
      </c>
      <c r="W46" s="154"/>
      <c r="X46" s="136"/>
      <c r="Y46" s="136"/>
      <c r="Z46" s="139"/>
      <c r="AA46" s="143"/>
      <c r="AB46" s="147"/>
      <c r="AC46" s="150"/>
      <c r="AD46" s="124"/>
      <c r="AE46" s="127"/>
      <c r="AF46" s="36"/>
      <c r="AG46" s="36"/>
      <c r="AH46" s="30"/>
      <c r="AI46" s="30"/>
      <c r="AJ46" s="30"/>
      <c r="AK46" s="30"/>
      <c r="AL46" s="30"/>
      <c r="AM46" s="31"/>
    </row>
    <row r="47" spans="4:39" ht="15" customHeight="1">
      <c r="D47" s="22"/>
      <c r="G47" s="129"/>
      <c r="H47" s="76">
        <v>155</v>
      </c>
      <c r="I47" s="77">
        <v>392.1</v>
      </c>
      <c r="J47" s="78">
        <f t="shared" si="4"/>
        <v>2704.5175920000001</v>
      </c>
      <c r="K47" s="78">
        <f t="shared" si="4"/>
        <v>2778.9538560000005</v>
      </c>
      <c r="L47" s="78">
        <f t="shared" si="4"/>
        <v>2853.3901199999996</v>
      </c>
      <c r="M47" s="78">
        <f t="shared" si="4"/>
        <v>2927.8263840000004</v>
      </c>
      <c r="N47" s="78">
        <f t="shared" si="4"/>
        <v>3027.074736</v>
      </c>
      <c r="O47" s="78">
        <f t="shared" si="4"/>
        <v>3126.3230879999996</v>
      </c>
      <c r="P47" s="78">
        <f t="shared" si="4"/>
        <v>3225.5714400000006</v>
      </c>
      <c r="Q47" s="78">
        <f t="shared" si="4"/>
        <v>3262.7895719999997</v>
      </c>
      <c r="R47" s="79">
        <f t="shared" si="4"/>
        <v>3300.0077040000001</v>
      </c>
      <c r="S47" s="45">
        <f t="shared" si="1"/>
        <v>2.4294670846394917E-2</v>
      </c>
      <c r="T47" s="46">
        <f t="shared" si="2"/>
        <v>0.73495575221238929</v>
      </c>
      <c r="U47" s="67">
        <v>155</v>
      </c>
      <c r="W47" s="154"/>
      <c r="X47" s="136"/>
      <c r="Y47" s="136"/>
      <c r="Z47" s="139"/>
      <c r="AA47" s="143"/>
      <c r="AB47" s="147"/>
      <c r="AC47" s="150"/>
      <c r="AD47" s="124"/>
      <c r="AE47" s="127"/>
      <c r="AF47" s="38"/>
      <c r="AG47" s="36"/>
      <c r="AH47" s="30"/>
      <c r="AI47" s="30"/>
      <c r="AJ47" s="30"/>
      <c r="AK47" s="30"/>
      <c r="AL47" s="30"/>
      <c r="AM47" s="31"/>
    </row>
    <row r="48" spans="4:39" ht="15" customHeight="1">
      <c r="D48" s="22"/>
      <c r="G48" s="129"/>
      <c r="H48" s="73">
        <v>160</v>
      </c>
      <c r="I48" s="74">
        <v>403</v>
      </c>
      <c r="J48" s="75">
        <f t="shared" si="4"/>
        <v>2779.7005600000002</v>
      </c>
      <c r="K48" s="75">
        <f t="shared" si="4"/>
        <v>2856.2060799999999</v>
      </c>
      <c r="L48" s="75">
        <f t="shared" si="4"/>
        <v>2932.7116000000001</v>
      </c>
      <c r="M48" s="75">
        <f t="shared" si="4"/>
        <v>3009.2171200000003</v>
      </c>
      <c r="N48" s="75">
        <f t="shared" si="4"/>
        <v>3111.2244800000003</v>
      </c>
      <c r="O48" s="75">
        <f t="shared" si="4"/>
        <v>3213.2318400000004</v>
      </c>
      <c r="P48" s="75">
        <f t="shared" si="4"/>
        <v>3315.2392000000009</v>
      </c>
      <c r="Q48" s="75">
        <f t="shared" si="4"/>
        <v>3353.4919600000003</v>
      </c>
      <c r="R48" s="80">
        <f t="shared" si="4"/>
        <v>3391.7447200000006</v>
      </c>
      <c r="S48" s="45">
        <f t="shared" si="1"/>
        <v>2.7799030859474883E-2</v>
      </c>
      <c r="T48" s="46">
        <f t="shared" si="2"/>
        <v>0.7831858407079646</v>
      </c>
      <c r="U48" s="66">
        <v>160</v>
      </c>
      <c r="W48" s="155"/>
      <c r="X48" s="137"/>
      <c r="Y48" s="137"/>
      <c r="Z48" s="140"/>
      <c r="AA48" s="143"/>
      <c r="AB48" s="147"/>
      <c r="AC48" s="150"/>
      <c r="AD48" s="124"/>
      <c r="AE48" s="123"/>
      <c r="AF48" s="130" t="s">
        <v>36</v>
      </c>
      <c r="AG48" s="81"/>
      <c r="AH48" s="82"/>
      <c r="AI48" s="82"/>
      <c r="AJ48" s="82"/>
      <c r="AK48" s="82"/>
      <c r="AL48" s="82"/>
      <c r="AM48" s="83"/>
    </row>
    <row r="49" spans="4:39" ht="15" customHeight="1">
      <c r="D49" s="22"/>
      <c r="G49" s="129"/>
      <c r="H49" s="76">
        <v>165</v>
      </c>
      <c r="I49" s="77">
        <v>412.7</v>
      </c>
      <c r="J49" s="78">
        <f t="shared" si="4"/>
        <v>2846.6065040000003</v>
      </c>
      <c r="K49" s="78">
        <f t="shared" si="4"/>
        <v>2924.9534720000001</v>
      </c>
      <c r="L49" s="78">
        <f t="shared" si="4"/>
        <v>3003.3004399999991</v>
      </c>
      <c r="M49" s="78">
        <f t="shared" si="4"/>
        <v>3081.6474079999998</v>
      </c>
      <c r="N49" s="78">
        <f t="shared" si="4"/>
        <v>3186.1100319999996</v>
      </c>
      <c r="O49" s="78">
        <f t="shared" si="4"/>
        <v>3290.5726559999994</v>
      </c>
      <c r="P49" s="78">
        <f t="shared" si="4"/>
        <v>3395.0352800000001</v>
      </c>
      <c r="Q49" s="78">
        <f t="shared" si="4"/>
        <v>3434.208764</v>
      </c>
      <c r="R49" s="79">
        <f t="shared" si="4"/>
        <v>3473.3822480000003</v>
      </c>
      <c r="S49" s="45">
        <f t="shared" si="1"/>
        <v>2.4069478908188557E-2</v>
      </c>
      <c r="T49" s="46">
        <f t="shared" si="2"/>
        <v>0.82610619469026547</v>
      </c>
      <c r="U49" s="67">
        <v>165</v>
      </c>
      <c r="W49" s="22"/>
      <c r="X49" s="11"/>
      <c r="Z49" s="11"/>
      <c r="AA49" s="143"/>
      <c r="AB49" s="147"/>
      <c r="AC49" s="150"/>
      <c r="AD49" s="124"/>
      <c r="AE49" s="123"/>
      <c r="AF49" s="131"/>
      <c r="AG49" s="81"/>
      <c r="AH49" s="82"/>
      <c r="AI49" s="82"/>
      <c r="AJ49" s="82"/>
      <c r="AK49" s="82"/>
      <c r="AL49" s="82"/>
      <c r="AM49" s="83"/>
    </row>
    <row r="50" spans="4:39" ht="15" customHeight="1">
      <c r="D50" s="22"/>
      <c r="G50" s="129"/>
      <c r="H50" s="73">
        <v>170</v>
      </c>
      <c r="I50" s="74">
        <v>422.8</v>
      </c>
      <c r="J50" s="75">
        <f t="shared" si="4"/>
        <v>2916.2714559999999</v>
      </c>
      <c r="K50" s="75">
        <f t="shared" si="4"/>
        <v>2996.5358080000005</v>
      </c>
      <c r="L50" s="75">
        <f t="shared" si="4"/>
        <v>3076.8001599999998</v>
      </c>
      <c r="M50" s="75">
        <f t="shared" si="4"/>
        <v>3157.0645119999999</v>
      </c>
      <c r="N50" s="75">
        <f t="shared" si="4"/>
        <v>3264.0836480000003</v>
      </c>
      <c r="O50" s="75">
        <f t="shared" si="4"/>
        <v>3371.1027840000002</v>
      </c>
      <c r="P50" s="75">
        <f t="shared" si="4"/>
        <v>3478.121920000001</v>
      </c>
      <c r="Q50" s="75">
        <f t="shared" si="4"/>
        <v>3518.2540960000001</v>
      </c>
      <c r="R50" s="80">
        <f t="shared" si="4"/>
        <v>3558.3862720000002</v>
      </c>
      <c r="S50" s="45">
        <f t="shared" si="1"/>
        <v>2.4472982796220011E-2</v>
      </c>
      <c r="T50" s="46">
        <f t="shared" si="2"/>
        <v>0.87079646017699108</v>
      </c>
      <c r="U50" s="66">
        <v>170</v>
      </c>
      <c r="W50" s="22"/>
      <c r="X50" s="11"/>
      <c r="Z50" s="11"/>
      <c r="AA50" s="143"/>
      <c r="AB50" s="147"/>
      <c r="AC50" s="150"/>
      <c r="AD50" s="124"/>
      <c r="AE50" s="123"/>
      <c r="AF50" s="131"/>
      <c r="AG50" s="81"/>
      <c r="AH50" s="82"/>
      <c r="AI50" s="82"/>
      <c r="AJ50" s="82"/>
      <c r="AK50" s="82"/>
      <c r="AL50" s="82"/>
      <c r="AM50" s="83"/>
    </row>
    <row r="51" spans="4:39" ht="15" customHeight="1">
      <c r="D51" s="22"/>
      <c r="G51" s="129"/>
      <c r="H51" s="76">
        <v>175</v>
      </c>
      <c r="I51" s="77">
        <v>433.3</v>
      </c>
      <c r="J51" s="78">
        <f t="shared" si="4"/>
        <v>2988.695416</v>
      </c>
      <c r="K51" s="78">
        <f t="shared" si="4"/>
        <v>3070.9530880000007</v>
      </c>
      <c r="L51" s="78">
        <f t="shared" si="4"/>
        <v>3153.2107599999995</v>
      </c>
      <c r="M51" s="78">
        <f t="shared" si="4"/>
        <v>3235.4684320000001</v>
      </c>
      <c r="N51" s="78">
        <f t="shared" si="4"/>
        <v>3345.1453280000005</v>
      </c>
      <c r="O51" s="78">
        <f t="shared" si="4"/>
        <v>3454.822224</v>
      </c>
      <c r="P51" s="78">
        <f t="shared" si="4"/>
        <v>3564.4991200000004</v>
      </c>
      <c r="Q51" s="78">
        <f t="shared" si="4"/>
        <v>3605.6279560000003</v>
      </c>
      <c r="R51" s="79">
        <f t="shared" si="4"/>
        <v>3646.7567920000001</v>
      </c>
      <c r="S51" s="45">
        <f t="shared" si="1"/>
        <v>2.4834437086092676E-2</v>
      </c>
      <c r="T51" s="46">
        <f t="shared" si="2"/>
        <v>0.91725663716814143</v>
      </c>
      <c r="U51" s="67">
        <v>175</v>
      </c>
      <c r="W51" s="22"/>
      <c r="X51" s="11"/>
      <c r="Y51" s="22"/>
      <c r="Z51" s="11"/>
      <c r="AA51" s="143"/>
      <c r="AB51" s="147"/>
      <c r="AC51" s="150"/>
      <c r="AD51" s="124"/>
      <c r="AE51" s="123"/>
      <c r="AF51" s="131"/>
      <c r="AG51" s="84"/>
      <c r="AH51" s="82"/>
      <c r="AI51" s="82"/>
      <c r="AJ51" s="82"/>
      <c r="AK51" s="82"/>
      <c r="AL51" s="82"/>
      <c r="AM51" s="83"/>
    </row>
    <row r="52" spans="4:39" ht="15" customHeight="1">
      <c r="D52" s="22"/>
      <c r="G52" s="129"/>
      <c r="H52" s="73">
        <v>180</v>
      </c>
      <c r="I52" s="74">
        <v>444</v>
      </c>
      <c r="J52" s="75">
        <f t="shared" ref="J52:R61" si="5">SNB*(1+ECHELON)*COEFF_GRILLE/100*(1+TauxMajorationResidentielle)*$B$7</f>
        <v>3062.4988800000001</v>
      </c>
      <c r="K52" s="75">
        <f t="shared" si="5"/>
        <v>3146.7878400000009</v>
      </c>
      <c r="L52" s="75">
        <f t="shared" si="5"/>
        <v>3231.0767999999998</v>
      </c>
      <c r="M52" s="75">
        <f t="shared" si="5"/>
        <v>3315.3657599999997</v>
      </c>
      <c r="N52" s="75">
        <f t="shared" si="5"/>
        <v>3427.7510400000001</v>
      </c>
      <c r="O52" s="75">
        <f t="shared" si="5"/>
        <v>3540.1363199999996</v>
      </c>
      <c r="P52" s="75">
        <f t="shared" si="5"/>
        <v>3652.5216000000005</v>
      </c>
      <c r="Q52" s="75">
        <f t="shared" si="5"/>
        <v>3694.6660799999995</v>
      </c>
      <c r="R52" s="80">
        <f t="shared" si="5"/>
        <v>3736.8105599999999</v>
      </c>
      <c r="S52" s="45">
        <f t="shared" si="1"/>
        <v>2.469420724671112E-2</v>
      </c>
      <c r="T52" s="46">
        <f t="shared" si="2"/>
        <v>0.96460176991150415</v>
      </c>
      <c r="U52" s="66">
        <v>180</v>
      </c>
      <c r="W52" s="22"/>
      <c r="X52" s="11"/>
      <c r="Y52" s="22"/>
      <c r="Z52" s="11"/>
      <c r="AA52" s="143"/>
      <c r="AB52" s="147"/>
      <c r="AC52" s="150"/>
      <c r="AD52" s="124"/>
      <c r="AE52" s="123"/>
      <c r="AF52" s="132"/>
      <c r="AG52" s="115" t="s">
        <v>37</v>
      </c>
      <c r="AH52" s="85"/>
      <c r="AI52" s="81"/>
      <c r="AJ52" s="82"/>
      <c r="AK52" s="82"/>
      <c r="AL52" s="82"/>
      <c r="AM52" s="83"/>
    </row>
    <row r="53" spans="4:39" ht="15" customHeight="1">
      <c r="D53" s="22"/>
      <c r="G53" s="129"/>
      <c r="H53" s="76">
        <v>185</v>
      </c>
      <c r="I53" s="77">
        <v>454.9</v>
      </c>
      <c r="J53" s="78">
        <f t="shared" si="5"/>
        <v>3137.6818479999997</v>
      </c>
      <c r="K53" s="78">
        <f t="shared" si="5"/>
        <v>3224.0400640000003</v>
      </c>
      <c r="L53" s="78">
        <f t="shared" si="5"/>
        <v>3310.3982799999999</v>
      </c>
      <c r="M53" s="78">
        <f t="shared" si="5"/>
        <v>3396.756496</v>
      </c>
      <c r="N53" s="78">
        <f t="shared" si="5"/>
        <v>3511.9007839999999</v>
      </c>
      <c r="O53" s="78">
        <f t="shared" si="5"/>
        <v>3627.045071999999</v>
      </c>
      <c r="P53" s="78">
        <f t="shared" si="5"/>
        <v>3742.1893600000003</v>
      </c>
      <c r="Q53" s="78">
        <f t="shared" si="5"/>
        <v>3785.3684679999997</v>
      </c>
      <c r="R53" s="79">
        <f t="shared" si="5"/>
        <v>3828.5475760000004</v>
      </c>
      <c r="S53" s="45">
        <f t="shared" si="1"/>
        <v>2.4549549549549576E-2</v>
      </c>
      <c r="T53" s="46">
        <f t="shared" si="2"/>
        <v>1.0128318584070795</v>
      </c>
      <c r="U53" s="67">
        <v>185</v>
      </c>
      <c r="W53" s="22"/>
      <c r="X53" s="11"/>
      <c r="Y53" s="22"/>
      <c r="Z53" s="11"/>
      <c r="AA53" s="143"/>
      <c r="AB53" s="147"/>
      <c r="AC53" s="150"/>
      <c r="AD53" s="124"/>
      <c r="AE53" s="123"/>
      <c r="AF53" s="132"/>
      <c r="AG53" s="116"/>
      <c r="AH53" s="85"/>
      <c r="AI53" s="81"/>
      <c r="AJ53" s="82"/>
      <c r="AK53" s="82"/>
      <c r="AL53" s="82"/>
      <c r="AM53" s="83"/>
    </row>
    <row r="54" spans="4:39" ht="15" customHeight="1">
      <c r="D54" s="22"/>
      <c r="G54" s="129"/>
      <c r="H54" s="73">
        <v>190</v>
      </c>
      <c r="I54" s="74">
        <v>466.1</v>
      </c>
      <c r="J54" s="75">
        <f t="shared" si="5"/>
        <v>3214.9340720000005</v>
      </c>
      <c r="K54" s="75">
        <f t="shared" si="5"/>
        <v>3303.4184960000002</v>
      </c>
      <c r="L54" s="75">
        <f t="shared" si="5"/>
        <v>3391.90292</v>
      </c>
      <c r="M54" s="75">
        <f t="shared" si="5"/>
        <v>3480.3873440000002</v>
      </c>
      <c r="N54" s="75">
        <f t="shared" si="5"/>
        <v>3598.3665760000004</v>
      </c>
      <c r="O54" s="75">
        <f t="shared" si="5"/>
        <v>3716.3458080000005</v>
      </c>
      <c r="P54" s="75">
        <f t="shared" si="5"/>
        <v>3834.3250400000006</v>
      </c>
      <c r="Q54" s="75">
        <f t="shared" si="5"/>
        <v>3878.5672520000003</v>
      </c>
      <c r="R54" s="80">
        <f t="shared" si="5"/>
        <v>3922.8094639999999</v>
      </c>
      <c r="S54" s="45">
        <f t="shared" si="1"/>
        <v>2.4620795779292104E-2</v>
      </c>
      <c r="T54" s="46">
        <f t="shared" si="2"/>
        <v>1.062389380530973</v>
      </c>
      <c r="U54" s="66">
        <v>190</v>
      </c>
      <c r="W54" s="22"/>
      <c r="X54" s="22"/>
      <c r="Y54" s="22"/>
      <c r="Z54" s="11"/>
      <c r="AA54" s="143"/>
      <c r="AB54" s="147"/>
      <c r="AC54" s="150"/>
      <c r="AD54" s="124"/>
      <c r="AE54" s="123"/>
      <c r="AF54" s="132"/>
      <c r="AG54" s="116"/>
      <c r="AH54" s="85"/>
      <c r="AI54" s="81"/>
      <c r="AJ54" s="82"/>
      <c r="AK54" s="82"/>
      <c r="AL54" s="82"/>
      <c r="AM54" s="83"/>
    </row>
    <row r="55" spans="4:39" ht="15" customHeight="1">
      <c r="D55" s="22"/>
      <c r="G55" s="129"/>
      <c r="H55" s="76">
        <v>195</v>
      </c>
      <c r="I55" s="77">
        <v>477.6</v>
      </c>
      <c r="J55" s="78">
        <f t="shared" si="5"/>
        <v>3294.2555520000001</v>
      </c>
      <c r="K55" s="78">
        <f t="shared" si="5"/>
        <v>3384.9231360000003</v>
      </c>
      <c r="L55" s="78">
        <f t="shared" si="5"/>
        <v>3475.5907199999997</v>
      </c>
      <c r="M55" s="78">
        <f t="shared" si="5"/>
        <v>3566.2583040000004</v>
      </c>
      <c r="N55" s="78">
        <f t="shared" si="5"/>
        <v>3687.148416</v>
      </c>
      <c r="O55" s="78">
        <f t="shared" si="5"/>
        <v>3808.038528</v>
      </c>
      <c r="P55" s="78">
        <f t="shared" si="5"/>
        <v>3928.9286400000001</v>
      </c>
      <c r="Q55" s="78">
        <f t="shared" si="5"/>
        <v>3974.2624320000004</v>
      </c>
      <c r="R55" s="79">
        <f t="shared" si="5"/>
        <v>4019.5962240000008</v>
      </c>
      <c r="S55" s="45">
        <f t="shared" si="1"/>
        <v>2.467281699206203E-2</v>
      </c>
      <c r="T55" s="46">
        <f t="shared" si="2"/>
        <v>1.1132743362831858</v>
      </c>
      <c r="U55" s="67">
        <v>195</v>
      </c>
      <c r="W55" s="39"/>
      <c r="X55" s="39"/>
      <c r="Y55" s="39"/>
      <c r="Z55" s="39"/>
      <c r="AA55" s="143"/>
      <c r="AB55" s="147"/>
      <c r="AC55" s="150"/>
      <c r="AD55" s="124"/>
      <c r="AE55" s="123"/>
      <c r="AF55" s="132"/>
      <c r="AG55" s="116"/>
      <c r="AH55" s="86"/>
      <c r="AI55" s="81"/>
      <c r="AJ55" s="82"/>
      <c r="AK55" s="82"/>
      <c r="AL55" s="82"/>
      <c r="AM55" s="83"/>
    </row>
    <row r="56" spans="4:39" ht="15" customHeight="1">
      <c r="D56" s="22"/>
      <c r="G56" s="129"/>
      <c r="H56" s="73">
        <v>200</v>
      </c>
      <c r="I56" s="74">
        <v>489.3</v>
      </c>
      <c r="J56" s="75">
        <f t="shared" si="5"/>
        <v>3374.9565360000001</v>
      </c>
      <c r="K56" s="75">
        <f t="shared" si="5"/>
        <v>3467.845248000001</v>
      </c>
      <c r="L56" s="75">
        <f t="shared" si="5"/>
        <v>3560.73396</v>
      </c>
      <c r="M56" s="75">
        <f t="shared" si="5"/>
        <v>3653.6226719999995</v>
      </c>
      <c r="N56" s="75">
        <f t="shared" si="5"/>
        <v>3777.4742879999994</v>
      </c>
      <c r="O56" s="75">
        <f t="shared" si="5"/>
        <v>3901.3259039999998</v>
      </c>
      <c r="P56" s="75">
        <f t="shared" si="5"/>
        <v>4025.1775200000002</v>
      </c>
      <c r="Q56" s="75">
        <f t="shared" si="5"/>
        <v>4071.6218760000002</v>
      </c>
      <c r="R56" s="80">
        <f t="shared" si="5"/>
        <v>4118.0662320000001</v>
      </c>
      <c r="S56" s="45">
        <f t="shared" si="1"/>
        <v>2.4497487437185717E-2</v>
      </c>
      <c r="T56" s="46">
        <f t="shared" si="2"/>
        <v>1.1650442477876104</v>
      </c>
      <c r="U56" s="66">
        <v>200</v>
      </c>
      <c r="W56" s="11"/>
      <c r="X56" s="39"/>
      <c r="Y56" s="39"/>
      <c r="Z56" s="39"/>
      <c r="AA56" s="143"/>
      <c r="AB56" s="147"/>
      <c r="AC56" s="150"/>
      <c r="AD56" s="124"/>
      <c r="AE56" s="123"/>
      <c r="AF56" s="132"/>
      <c r="AG56" s="117"/>
      <c r="AH56" s="115" t="s">
        <v>38</v>
      </c>
      <c r="AI56" s="87"/>
      <c r="AJ56" s="82"/>
      <c r="AK56" s="82"/>
      <c r="AL56" s="82"/>
      <c r="AM56" s="83"/>
    </row>
    <row r="57" spans="4:39" ht="15" customHeight="1">
      <c r="D57" s="22"/>
      <c r="G57" s="129"/>
      <c r="H57" s="76">
        <v>205</v>
      </c>
      <c r="I57" s="77">
        <v>501.5</v>
      </c>
      <c r="J57" s="78">
        <f t="shared" si="5"/>
        <v>3459.10628</v>
      </c>
      <c r="K57" s="78">
        <f t="shared" si="5"/>
        <v>3554.3110400000005</v>
      </c>
      <c r="L57" s="78">
        <f t="shared" si="5"/>
        <v>3649.5157999999997</v>
      </c>
      <c r="M57" s="78">
        <f t="shared" si="5"/>
        <v>3744.7205600000002</v>
      </c>
      <c r="N57" s="78">
        <f t="shared" si="5"/>
        <v>3871.6602399999992</v>
      </c>
      <c r="O57" s="78">
        <f t="shared" si="5"/>
        <v>3998.5999199999997</v>
      </c>
      <c r="P57" s="78">
        <f t="shared" si="5"/>
        <v>4125.539600000001</v>
      </c>
      <c r="Q57" s="78">
        <f t="shared" si="5"/>
        <v>4173.1419800000003</v>
      </c>
      <c r="R57" s="79">
        <f t="shared" si="5"/>
        <v>4220.7443600000006</v>
      </c>
      <c r="S57" s="45">
        <f t="shared" si="1"/>
        <v>2.4933578581647353E-2</v>
      </c>
      <c r="T57" s="46">
        <f t="shared" si="2"/>
        <v>1.2190265486725664</v>
      </c>
      <c r="U57" s="67">
        <v>205</v>
      </c>
      <c r="W57" s="11"/>
      <c r="X57" s="39"/>
      <c r="Y57" s="39"/>
      <c r="Z57" s="39"/>
      <c r="AA57" s="143"/>
      <c r="AB57" s="147"/>
      <c r="AC57" s="150"/>
      <c r="AD57" s="124"/>
      <c r="AE57" s="123"/>
      <c r="AF57" s="132"/>
      <c r="AG57" s="117"/>
      <c r="AH57" s="116"/>
      <c r="AI57" s="87"/>
      <c r="AJ57" s="82"/>
      <c r="AK57" s="82"/>
      <c r="AL57" s="82"/>
      <c r="AM57" s="83"/>
    </row>
    <row r="58" spans="4:39" ht="15" customHeight="1">
      <c r="D58" s="22"/>
      <c r="G58" s="129"/>
      <c r="H58" s="73">
        <v>210</v>
      </c>
      <c r="I58" s="74">
        <v>513.9</v>
      </c>
      <c r="J58" s="75">
        <f t="shared" si="5"/>
        <v>3544.6355279999993</v>
      </c>
      <c r="K58" s="75">
        <f t="shared" si="5"/>
        <v>3642.1943040000006</v>
      </c>
      <c r="L58" s="75">
        <f t="shared" si="5"/>
        <v>3739.7530799999995</v>
      </c>
      <c r="M58" s="75">
        <f t="shared" si="5"/>
        <v>3837.3118559999994</v>
      </c>
      <c r="N58" s="75">
        <f t="shared" si="5"/>
        <v>3967.3902239999998</v>
      </c>
      <c r="O58" s="75">
        <f t="shared" si="5"/>
        <v>4097.4685919999993</v>
      </c>
      <c r="P58" s="75">
        <f t="shared" si="5"/>
        <v>4227.5469600000006</v>
      </c>
      <c r="Q58" s="75">
        <f t="shared" si="5"/>
        <v>4276.3263480000005</v>
      </c>
      <c r="R58" s="80">
        <f t="shared" si="5"/>
        <v>4325.1057359999995</v>
      </c>
      <c r="S58" s="45">
        <f t="shared" si="1"/>
        <v>2.4725822532402519E-2</v>
      </c>
      <c r="T58" s="46">
        <f t="shared" si="2"/>
        <v>1.2738938053097342</v>
      </c>
      <c r="U58" s="66">
        <v>210</v>
      </c>
      <c r="W58" s="11"/>
      <c r="X58" s="39"/>
      <c r="Y58" s="39"/>
      <c r="Z58" s="39"/>
      <c r="AA58" s="143"/>
      <c r="AB58" s="147"/>
      <c r="AC58" s="150"/>
      <c r="AD58" s="124"/>
      <c r="AE58" s="123"/>
      <c r="AF58" s="132"/>
      <c r="AG58" s="117"/>
      <c r="AH58" s="116"/>
      <c r="AI58" s="87"/>
      <c r="AJ58" s="82"/>
      <c r="AK58" s="82"/>
      <c r="AL58" s="82"/>
      <c r="AM58" s="83"/>
    </row>
    <row r="59" spans="4:39" ht="15" customHeight="1">
      <c r="D59" s="39"/>
      <c r="G59" s="129"/>
      <c r="H59" s="76">
        <v>215</v>
      </c>
      <c r="I59" s="77">
        <v>526.5</v>
      </c>
      <c r="J59" s="78">
        <f t="shared" si="5"/>
        <v>3631.5442800000001</v>
      </c>
      <c r="K59" s="78">
        <f t="shared" si="5"/>
        <v>3731.4950400000007</v>
      </c>
      <c r="L59" s="78">
        <f t="shared" si="5"/>
        <v>3831.4457999999995</v>
      </c>
      <c r="M59" s="78">
        <f t="shared" si="5"/>
        <v>3931.3965600000006</v>
      </c>
      <c r="N59" s="78">
        <f t="shared" si="5"/>
        <v>4064.6642399999996</v>
      </c>
      <c r="O59" s="78">
        <f t="shared" si="5"/>
        <v>4197.93192</v>
      </c>
      <c r="P59" s="78">
        <f t="shared" si="5"/>
        <v>4331.1996000000008</v>
      </c>
      <c r="Q59" s="78">
        <f t="shared" si="5"/>
        <v>4381.1749799999998</v>
      </c>
      <c r="R59" s="79">
        <f t="shared" si="5"/>
        <v>4431.1503600000005</v>
      </c>
      <c r="S59" s="45">
        <f t="shared" si="1"/>
        <v>2.4518388791593848E-2</v>
      </c>
      <c r="T59" s="46">
        <f t="shared" si="2"/>
        <v>1.3296460176991149</v>
      </c>
      <c r="U59" s="67">
        <v>215</v>
      </c>
      <c r="W59" s="11"/>
      <c r="X59" s="39"/>
      <c r="Y59" s="39"/>
      <c r="Z59" s="39"/>
      <c r="AA59" s="143"/>
      <c r="AB59" s="147"/>
      <c r="AC59" s="150"/>
      <c r="AD59" s="124"/>
      <c r="AE59" s="123"/>
      <c r="AF59" s="132"/>
      <c r="AG59" s="117"/>
      <c r="AH59" s="116"/>
      <c r="AI59" s="88"/>
      <c r="AJ59" s="82"/>
      <c r="AK59" s="82"/>
      <c r="AL59" s="82"/>
      <c r="AM59" s="83"/>
    </row>
    <row r="60" spans="4:39" ht="15" customHeight="1">
      <c r="D60" s="39"/>
      <c r="G60" s="129"/>
      <c r="H60" s="73">
        <v>220</v>
      </c>
      <c r="I60" s="74">
        <v>539.4</v>
      </c>
      <c r="J60" s="75">
        <f t="shared" si="5"/>
        <v>3720.5222880000001</v>
      </c>
      <c r="K60" s="75">
        <f t="shared" si="5"/>
        <v>3822.9219840000005</v>
      </c>
      <c r="L60" s="75">
        <f t="shared" si="5"/>
        <v>3925.3216799999996</v>
      </c>
      <c r="M60" s="75">
        <f t="shared" si="5"/>
        <v>4027.721376</v>
      </c>
      <c r="N60" s="75">
        <f t="shared" si="5"/>
        <v>4164.254304</v>
      </c>
      <c r="O60" s="75">
        <f t="shared" si="5"/>
        <v>4300.7872319999997</v>
      </c>
      <c r="P60" s="75">
        <f t="shared" si="5"/>
        <v>4437.3201600000002</v>
      </c>
      <c r="Q60" s="75">
        <f t="shared" si="5"/>
        <v>4488.5200079999995</v>
      </c>
      <c r="R60" s="80">
        <f t="shared" si="5"/>
        <v>4539.7198560000006</v>
      </c>
      <c r="S60" s="45">
        <f t="shared" si="1"/>
        <v>2.4501424501424562E-2</v>
      </c>
      <c r="T60" s="46">
        <f t="shared" si="2"/>
        <v>1.3867256637168142</v>
      </c>
      <c r="U60" s="66">
        <v>220</v>
      </c>
      <c r="W60" s="11"/>
      <c r="X60" s="11"/>
      <c r="Y60" s="39"/>
      <c r="Z60" s="39"/>
      <c r="AA60" s="143"/>
      <c r="AB60" s="147"/>
      <c r="AC60" s="150"/>
      <c r="AD60" s="124"/>
      <c r="AE60" s="123"/>
      <c r="AF60" s="132"/>
      <c r="AG60" s="117"/>
      <c r="AH60" s="117"/>
      <c r="AI60" s="115" t="s">
        <v>39</v>
      </c>
      <c r="AJ60" s="85"/>
      <c r="AK60" s="81"/>
      <c r="AL60" s="82"/>
      <c r="AM60" s="83"/>
    </row>
    <row r="61" spans="4:39" ht="15" customHeight="1">
      <c r="D61" s="39"/>
      <c r="G61" s="129"/>
      <c r="H61" s="76">
        <v>225</v>
      </c>
      <c r="I61" s="77">
        <v>552.9</v>
      </c>
      <c r="J61" s="78">
        <f t="shared" si="5"/>
        <v>3813.6388079999997</v>
      </c>
      <c r="K61" s="78">
        <f t="shared" si="5"/>
        <v>3918.6013440000006</v>
      </c>
      <c r="L61" s="78">
        <f t="shared" si="5"/>
        <v>4023.5638799999992</v>
      </c>
      <c r="M61" s="78">
        <f t="shared" si="5"/>
        <v>4128.5264159999997</v>
      </c>
      <c r="N61" s="78">
        <f t="shared" si="5"/>
        <v>4268.4764640000003</v>
      </c>
      <c r="O61" s="78">
        <f t="shared" si="5"/>
        <v>4408.426512</v>
      </c>
      <c r="P61" s="78">
        <f t="shared" si="5"/>
        <v>4548.3765600000006</v>
      </c>
      <c r="Q61" s="78">
        <f t="shared" si="5"/>
        <v>4600.8578280000002</v>
      </c>
      <c r="R61" s="79">
        <f t="shared" si="5"/>
        <v>4653.3390960000006</v>
      </c>
      <c r="S61" s="45">
        <f t="shared" si="1"/>
        <v>2.502780867630694E-2</v>
      </c>
      <c r="T61" s="46">
        <f t="shared" si="2"/>
        <v>1.4464601769911503</v>
      </c>
      <c r="U61" s="67">
        <v>225</v>
      </c>
      <c r="W61" s="11"/>
      <c r="X61" s="11"/>
      <c r="Y61" s="39"/>
      <c r="Z61" s="39"/>
      <c r="AA61" s="143"/>
      <c r="AB61" s="147"/>
      <c r="AC61" s="150"/>
      <c r="AD61" s="124"/>
      <c r="AE61" s="123"/>
      <c r="AF61" s="132"/>
      <c r="AG61" s="117"/>
      <c r="AH61" s="117"/>
      <c r="AI61" s="116"/>
      <c r="AJ61" s="85"/>
      <c r="AK61" s="81"/>
      <c r="AL61" s="82"/>
      <c r="AM61" s="83"/>
    </row>
    <row r="62" spans="4:39" ht="15" customHeight="1">
      <c r="D62" s="39"/>
      <c r="G62" s="129"/>
      <c r="H62" s="73">
        <v>230</v>
      </c>
      <c r="I62" s="74">
        <v>566.5</v>
      </c>
      <c r="J62" s="75">
        <f t="shared" ref="J62:R71" si="6">SNB*(1+ECHELON)*COEFF_GRILLE/100*(1+TauxMajorationResidentielle)*$B$7</f>
        <v>3907.44508</v>
      </c>
      <c r="K62" s="75">
        <f t="shared" si="6"/>
        <v>4014.9894400000003</v>
      </c>
      <c r="L62" s="75">
        <f t="shared" si="6"/>
        <v>4122.5337999999992</v>
      </c>
      <c r="M62" s="75">
        <f t="shared" si="6"/>
        <v>4230.0781600000009</v>
      </c>
      <c r="N62" s="75">
        <f t="shared" si="6"/>
        <v>4373.4706400000005</v>
      </c>
      <c r="O62" s="75">
        <f t="shared" si="6"/>
        <v>4516.86312</v>
      </c>
      <c r="P62" s="75">
        <f t="shared" si="6"/>
        <v>4660.2556000000004</v>
      </c>
      <c r="Q62" s="75">
        <f t="shared" si="6"/>
        <v>4714.0277800000003</v>
      </c>
      <c r="R62" s="80">
        <f t="shared" si="6"/>
        <v>4767.7999600000003</v>
      </c>
      <c r="S62" s="45">
        <f t="shared" si="1"/>
        <v>2.4597576415264832E-2</v>
      </c>
      <c r="T62" s="46">
        <f t="shared" si="2"/>
        <v>1.5066371681415927</v>
      </c>
      <c r="U62" s="66">
        <v>230</v>
      </c>
      <c r="W62" s="11"/>
      <c r="X62" s="11"/>
      <c r="Y62" s="39"/>
      <c r="Z62" s="39"/>
      <c r="AA62" s="143"/>
      <c r="AB62" s="147"/>
      <c r="AC62" s="150"/>
      <c r="AD62" s="124"/>
      <c r="AE62" s="123"/>
      <c r="AF62" s="132"/>
      <c r="AG62" s="117"/>
      <c r="AH62" s="117"/>
      <c r="AI62" s="116"/>
      <c r="AJ62" s="85"/>
      <c r="AK62" s="81"/>
      <c r="AL62" s="82"/>
      <c r="AM62" s="83"/>
    </row>
    <row r="63" spans="4:39" ht="15" customHeight="1">
      <c r="D63" s="39"/>
      <c r="G63" s="129"/>
      <c r="H63" s="76">
        <v>235</v>
      </c>
      <c r="I63" s="77">
        <v>580.6</v>
      </c>
      <c r="J63" s="78">
        <f t="shared" si="6"/>
        <v>4004.700112</v>
      </c>
      <c r="K63" s="78">
        <f t="shared" si="6"/>
        <v>4114.9212160000006</v>
      </c>
      <c r="L63" s="78">
        <f t="shared" si="6"/>
        <v>4225.1423199999999</v>
      </c>
      <c r="M63" s="78">
        <f t="shared" si="6"/>
        <v>4335.3634239999992</v>
      </c>
      <c r="N63" s="78">
        <f t="shared" si="6"/>
        <v>4482.324896000001</v>
      </c>
      <c r="O63" s="78">
        <f t="shared" si="6"/>
        <v>4629.2863680000009</v>
      </c>
      <c r="P63" s="78">
        <f t="shared" si="6"/>
        <v>4776.2478400000009</v>
      </c>
      <c r="Q63" s="78">
        <f t="shared" si="6"/>
        <v>4831.3583920000001</v>
      </c>
      <c r="R63" s="79">
        <f t="shared" si="6"/>
        <v>4886.4689440000002</v>
      </c>
      <c r="S63" s="45">
        <f t="shared" si="1"/>
        <v>2.4889673433362791E-2</v>
      </c>
      <c r="T63" s="46">
        <f t="shared" si="2"/>
        <v>1.5690265486725661</v>
      </c>
      <c r="U63" s="67">
        <v>235</v>
      </c>
      <c r="W63" s="11"/>
      <c r="X63" s="11"/>
      <c r="Y63" s="39"/>
      <c r="Z63" s="39"/>
      <c r="AA63" s="143"/>
      <c r="AB63" s="147"/>
      <c r="AC63" s="150"/>
      <c r="AD63" s="124"/>
      <c r="AE63" s="123"/>
      <c r="AF63" s="132"/>
      <c r="AG63" s="117"/>
      <c r="AH63" s="117"/>
      <c r="AI63" s="116"/>
      <c r="AJ63" s="86"/>
      <c r="AK63" s="81"/>
      <c r="AL63" s="82"/>
      <c r="AM63" s="83"/>
    </row>
    <row r="64" spans="4:39" ht="15" customHeight="1">
      <c r="D64" s="39"/>
      <c r="G64" s="129"/>
      <c r="H64" s="73">
        <v>240</v>
      </c>
      <c r="I64" s="74">
        <v>598.5</v>
      </c>
      <c r="J64" s="75">
        <f t="shared" si="6"/>
        <v>4128.16572</v>
      </c>
      <c r="K64" s="75">
        <f t="shared" si="6"/>
        <v>4241.7849600000009</v>
      </c>
      <c r="L64" s="75">
        <f t="shared" si="6"/>
        <v>4355.404199999999</v>
      </c>
      <c r="M64" s="75">
        <f t="shared" si="6"/>
        <v>4469.0234399999999</v>
      </c>
      <c r="N64" s="75">
        <f t="shared" si="6"/>
        <v>4620.5157600000002</v>
      </c>
      <c r="O64" s="75">
        <f t="shared" si="6"/>
        <v>4772.0080799999996</v>
      </c>
      <c r="P64" s="75">
        <f t="shared" si="6"/>
        <v>4923.5004000000008</v>
      </c>
      <c r="Q64" s="75">
        <f t="shared" si="6"/>
        <v>4980.3100199999999</v>
      </c>
      <c r="R64" s="80">
        <f t="shared" si="6"/>
        <v>5037.1196399999999</v>
      </c>
      <c r="S64" s="45">
        <f t="shared" si="1"/>
        <v>3.083017568033064E-2</v>
      </c>
      <c r="T64" s="46">
        <f t="shared" si="2"/>
        <v>1.6482300884955747</v>
      </c>
      <c r="U64" s="66">
        <v>240</v>
      </c>
      <c r="W64" s="11"/>
      <c r="X64" s="11"/>
      <c r="Y64" s="11"/>
      <c r="Z64" s="39"/>
      <c r="AA64" s="144"/>
      <c r="AB64" s="148"/>
      <c r="AC64" s="151"/>
      <c r="AD64" s="125"/>
      <c r="AE64" s="128"/>
      <c r="AF64" s="132"/>
      <c r="AG64" s="117"/>
      <c r="AH64" s="117"/>
      <c r="AI64" s="117"/>
      <c r="AJ64" s="115" t="s">
        <v>40</v>
      </c>
      <c r="AK64" s="87"/>
      <c r="AL64" s="82"/>
      <c r="AM64" s="83"/>
    </row>
    <row r="65" spans="4:39" ht="15" customHeight="1">
      <c r="D65" s="39"/>
      <c r="G65" s="129"/>
      <c r="H65" s="76">
        <v>245</v>
      </c>
      <c r="I65" s="77">
        <v>613.20000000000005</v>
      </c>
      <c r="J65" s="78">
        <f t="shared" si="6"/>
        <v>4229.5592640000004</v>
      </c>
      <c r="K65" s="78">
        <f t="shared" si="6"/>
        <v>4345.9691520000006</v>
      </c>
      <c r="L65" s="78">
        <f t="shared" si="6"/>
        <v>4462.3790399999998</v>
      </c>
      <c r="M65" s="78">
        <f t="shared" si="6"/>
        <v>4578.7889279999999</v>
      </c>
      <c r="N65" s="78">
        <f t="shared" si="6"/>
        <v>4734.0021120000001</v>
      </c>
      <c r="O65" s="78">
        <f t="shared" si="6"/>
        <v>4889.2152960000003</v>
      </c>
      <c r="P65" s="78">
        <f t="shared" si="6"/>
        <v>5044.4284800000005</v>
      </c>
      <c r="Q65" s="78">
        <f t="shared" si="6"/>
        <v>5102.6334240000006</v>
      </c>
      <c r="R65" s="79">
        <f t="shared" si="6"/>
        <v>5160.8383680000006</v>
      </c>
      <c r="S65" s="45">
        <f t="shared" si="1"/>
        <v>2.4561403508772006E-2</v>
      </c>
      <c r="T65" s="46">
        <f t="shared" si="2"/>
        <v>1.7132743362831859</v>
      </c>
      <c r="U65" s="67">
        <v>245</v>
      </c>
      <c r="W65" s="11"/>
      <c r="X65" s="11"/>
      <c r="Y65" s="11"/>
      <c r="Z65" s="39"/>
      <c r="AA65" s="97"/>
      <c r="AB65" s="90"/>
      <c r="AC65" s="41"/>
      <c r="AD65" s="40"/>
      <c r="AE65" s="40"/>
      <c r="AF65" s="132"/>
      <c r="AG65" s="117"/>
      <c r="AH65" s="117"/>
      <c r="AI65" s="117"/>
      <c r="AJ65" s="116"/>
      <c r="AK65" s="89"/>
      <c r="AL65" s="90"/>
      <c r="AM65" s="83"/>
    </row>
    <row r="66" spans="4:39" ht="15" customHeight="1">
      <c r="D66" s="39"/>
      <c r="G66" s="129"/>
      <c r="H66" s="73">
        <v>250</v>
      </c>
      <c r="I66" s="74">
        <v>628.29999999999995</v>
      </c>
      <c r="J66" s="75">
        <f t="shared" si="6"/>
        <v>4333.711816</v>
      </c>
      <c r="K66" s="75">
        <f t="shared" si="6"/>
        <v>4452.9882880000005</v>
      </c>
      <c r="L66" s="75">
        <f t="shared" si="6"/>
        <v>4572.2647599999991</v>
      </c>
      <c r="M66" s="75">
        <f t="shared" si="6"/>
        <v>4691.5412319999996</v>
      </c>
      <c r="N66" s="75">
        <f t="shared" si="6"/>
        <v>4850.5765279999996</v>
      </c>
      <c r="O66" s="75">
        <f t="shared" si="6"/>
        <v>5009.6118239999996</v>
      </c>
      <c r="P66" s="75">
        <f t="shared" si="6"/>
        <v>5168.6471200000005</v>
      </c>
      <c r="Q66" s="75">
        <f t="shared" si="6"/>
        <v>5228.2853560000003</v>
      </c>
      <c r="R66" s="80">
        <f t="shared" si="6"/>
        <v>5287.9235919999992</v>
      </c>
      <c r="S66" s="45">
        <f t="shared" si="1"/>
        <v>2.4624918460534717E-2</v>
      </c>
      <c r="T66" s="46">
        <f t="shared" si="2"/>
        <v>1.7800884955752205</v>
      </c>
      <c r="U66" s="66">
        <v>250</v>
      </c>
      <c r="W66" s="11"/>
      <c r="X66" s="11"/>
      <c r="Y66" s="11"/>
      <c r="Z66" s="39"/>
      <c r="AA66" s="97"/>
      <c r="AB66" s="90"/>
      <c r="AC66" s="30"/>
      <c r="AD66" s="40"/>
      <c r="AE66" s="40"/>
      <c r="AF66" s="132"/>
      <c r="AG66" s="117"/>
      <c r="AH66" s="117"/>
      <c r="AI66" s="117"/>
      <c r="AJ66" s="116"/>
      <c r="AK66" s="89"/>
      <c r="AL66" s="90"/>
      <c r="AM66" s="83"/>
    </row>
    <row r="67" spans="4:39" ht="15" customHeight="1">
      <c r="D67" s="39"/>
      <c r="G67" s="129"/>
      <c r="H67" s="76">
        <v>255</v>
      </c>
      <c r="I67" s="77">
        <v>643.9</v>
      </c>
      <c r="J67" s="78">
        <f t="shared" si="6"/>
        <v>4441.3131279999998</v>
      </c>
      <c r="K67" s="78">
        <f t="shared" si="6"/>
        <v>4563.5511040000001</v>
      </c>
      <c r="L67" s="78">
        <f t="shared" si="6"/>
        <v>4685.7890799999996</v>
      </c>
      <c r="M67" s="78">
        <f t="shared" si="6"/>
        <v>4808.0270559999999</v>
      </c>
      <c r="N67" s="78">
        <f t="shared" si="6"/>
        <v>4971.0110239999995</v>
      </c>
      <c r="O67" s="78">
        <f t="shared" si="6"/>
        <v>5133.9949919999999</v>
      </c>
      <c r="P67" s="78">
        <f t="shared" si="6"/>
        <v>5296.9789600000004</v>
      </c>
      <c r="Q67" s="78">
        <f t="shared" si="6"/>
        <v>5358.0979479999996</v>
      </c>
      <c r="R67" s="79">
        <f t="shared" si="6"/>
        <v>5419.2169360000007</v>
      </c>
      <c r="S67" s="45">
        <f t="shared" si="1"/>
        <v>2.4828903390100576E-2</v>
      </c>
      <c r="T67" s="46">
        <f t="shared" si="2"/>
        <v>1.8491150442477875</v>
      </c>
      <c r="U67" s="67">
        <v>255</v>
      </c>
      <c r="W67" s="39"/>
      <c r="X67" s="11"/>
      <c r="Y67" s="11"/>
      <c r="Z67" s="39"/>
      <c r="AA67" s="97"/>
      <c r="AB67" s="90"/>
      <c r="AC67" s="40"/>
      <c r="AD67" s="40"/>
      <c r="AE67" s="40"/>
      <c r="AF67" s="132"/>
      <c r="AG67" s="117"/>
      <c r="AH67" s="117"/>
      <c r="AI67" s="117"/>
      <c r="AJ67" s="116"/>
      <c r="AK67" s="91"/>
      <c r="AL67" s="90"/>
      <c r="AM67" s="83"/>
    </row>
    <row r="68" spans="4:39" ht="15" customHeight="1">
      <c r="D68" s="39"/>
      <c r="G68" s="129"/>
      <c r="H68" s="73">
        <v>260</v>
      </c>
      <c r="I68" s="74">
        <v>659.8</v>
      </c>
      <c r="J68" s="75">
        <f t="shared" si="6"/>
        <v>4550.9836960000002</v>
      </c>
      <c r="K68" s="75">
        <f t="shared" si="6"/>
        <v>4676.2401280000004</v>
      </c>
      <c r="L68" s="75">
        <f t="shared" si="6"/>
        <v>4801.4965599999987</v>
      </c>
      <c r="M68" s="75">
        <f t="shared" si="6"/>
        <v>4926.7529919999997</v>
      </c>
      <c r="N68" s="75">
        <f t="shared" si="6"/>
        <v>5093.761567999999</v>
      </c>
      <c r="O68" s="75">
        <f t="shared" si="6"/>
        <v>5260.7701439999992</v>
      </c>
      <c r="P68" s="75">
        <f t="shared" si="6"/>
        <v>5427.7787200000012</v>
      </c>
      <c r="Q68" s="75">
        <f t="shared" si="6"/>
        <v>5490.4069359999994</v>
      </c>
      <c r="R68" s="80">
        <f t="shared" si="6"/>
        <v>5553.0351520000004</v>
      </c>
      <c r="S68" s="45">
        <f t="shared" si="1"/>
        <v>2.4693275353315558E-2</v>
      </c>
      <c r="T68" s="46">
        <f t="shared" si="2"/>
        <v>1.9194690265486725</v>
      </c>
      <c r="U68" s="66">
        <v>260</v>
      </c>
      <c r="W68" s="39"/>
      <c r="X68" s="11"/>
      <c r="Y68" s="11"/>
      <c r="Z68" s="11"/>
      <c r="AA68" s="97"/>
      <c r="AB68" s="90"/>
      <c r="AC68" s="40"/>
      <c r="AD68" s="40"/>
      <c r="AE68" s="40"/>
      <c r="AF68" s="132"/>
      <c r="AG68" s="117"/>
      <c r="AH68" s="117"/>
      <c r="AI68" s="117"/>
      <c r="AJ68" s="117"/>
      <c r="AK68" s="115" t="s">
        <v>41</v>
      </c>
      <c r="AL68" s="92"/>
      <c r="AM68" s="93"/>
    </row>
    <row r="69" spans="4:39" ht="15" customHeight="1">
      <c r="D69" s="39"/>
      <c r="G69" s="129"/>
      <c r="H69" s="76">
        <v>265</v>
      </c>
      <c r="I69" s="77">
        <v>676.2</v>
      </c>
      <c r="J69" s="78">
        <f t="shared" si="6"/>
        <v>4664.1030240000009</v>
      </c>
      <c r="K69" s="78">
        <f t="shared" si="6"/>
        <v>4792.4728320000013</v>
      </c>
      <c r="L69" s="78">
        <f t="shared" si="6"/>
        <v>4920.8426399999998</v>
      </c>
      <c r="M69" s="78">
        <f t="shared" si="6"/>
        <v>5049.2124480000002</v>
      </c>
      <c r="N69" s="78">
        <f t="shared" si="6"/>
        <v>5220.3721919999998</v>
      </c>
      <c r="O69" s="78">
        <f t="shared" si="6"/>
        <v>5391.5319360000003</v>
      </c>
      <c r="P69" s="78">
        <f t="shared" si="6"/>
        <v>5562.6916800000017</v>
      </c>
      <c r="Q69" s="78">
        <f t="shared" si="6"/>
        <v>5626.8765840000005</v>
      </c>
      <c r="R69" s="79">
        <f t="shared" si="6"/>
        <v>5691.0614880000003</v>
      </c>
      <c r="S69" s="45">
        <f t="shared" si="1"/>
        <v>2.4856016974840855E-2</v>
      </c>
      <c r="T69" s="46">
        <f t="shared" si="2"/>
        <v>1.9920353982300885</v>
      </c>
      <c r="U69" s="67">
        <v>265</v>
      </c>
      <c r="W69" s="39"/>
      <c r="X69" s="11"/>
      <c r="Y69" s="11"/>
      <c r="Z69" s="11"/>
      <c r="AA69" s="97"/>
      <c r="AB69" s="90"/>
      <c r="AC69" s="40"/>
      <c r="AD69" s="40"/>
      <c r="AE69" s="40"/>
      <c r="AF69" s="132"/>
      <c r="AG69" s="117"/>
      <c r="AH69" s="117"/>
      <c r="AI69" s="117"/>
      <c r="AJ69" s="117"/>
      <c r="AK69" s="116"/>
      <c r="AL69" s="92"/>
      <c r="AM69" s="93"/>
    </row>
    <row r="70" spans="4:39" ht="15" customHeight="1">
      <c r="D70" s="39"/>
      <c r="G70" s="129"/>
      <c r="H70" s="73">
        <v>270</v>
      </c>
      <c r="I70" s="74">
        <v>692.9</v>
      </c>
      <c r="J70" s="75">
        <f t="shared" si="6"/>
        <v>4779.2916080000005</v>
      </c>
      <c r="K70" s="75">
        <f t="shared" si="6"/>
        <v>4910.831744000001</v>
      </c>
      <c r="L70" s="75">
        <f t="shared" si="6"/>
        <v>5042.3718799999997</v>
      </c>
      <c r="M70" s="75">
        <f t="shared" si="6"/>
        <v>5173.9120159999993</v>
      </c>
      <c r="N70" s="75">
        <f t="shared" si="6"/>
        <v>5349.2988640000003</v>
      </c>
      <c r="O70" s="75">
        <f t="shared" si="6"/>
        <v>5524.6857119999995</v>
      </c>
      <c r="P70" s="75">
        <f t="shared" si="6"/>
        <v>5700.0725600000005</v>
      </c>
      <c r="Q70" s="75">
        <f t="shared" si="6"/>
        <v>5765.8426280000003</v>
      </c>
      <c r="R70" s="80">
        <f t="shared" si="6"/>
        <v>5831.6126960000001</v>
      </c>
      <c r="S70" s="45">
        <f t="shared" si="1"/>
        <v>2.4696835255841432E-2</v>
      </c>
      <c r="T70" s="46">
        <f t="shared" si="2"/>
        <v>2.0659292035398229</v>
      </c>
      <c r="U70" s="66">
        <v>270</v>
      </c>
      <c r="W70" s="39"/>
      <c r="X70" s="11"/>
      <c r="Y70" s="11"/>
      <c r="Z70" s="11"/>
      <c r="AA70" s="97"/>
      <c r="AB70" s="90"/>
      <c r="AC70" s="40"/>
      <c r="AD70" s="40"/>
      <c r="AE70" s="40"/>
      <c r="AF70" s="132"/>
      <c r="AG70" s="117"/>
      <c r="AH70" s="117"/>
      <c r="AI70" s="117"/>
      <c r="AJ70" s="117"/>
      <c r="AK70" s="116"/>
      <c r="AL70" s="92"/>
      <c r="AM70" s="93"/>
    </row>
    <row r="71" spans="4:39" ht="15" customHeight="1">
      <c r="D71" s="39"/>
      <c r="G71" s="129"/>
      <c r="H71" s="76">
        <v>275</v>
      </c>
      <c r="I71" s="77">
        <v>709.9</v>
      </c>
      <c r="J71" s="78">
        <f t="shared" si="6"/>
        <v>4896.5494479999998</v>
      </c>
      <c r="K71" s="78">
        <f t="shared" si="6"/>
        <v>5031.3168640000004</v>
      </c>
      <c r="L71" s="78">
        <f t="shared" si="6"/>
        <v>5166.0842799999991</v>
      </c>
      <c r="M71" s="78">
        <f t="shared" si="6"/>
        <v>5300.8516959999997</v>
      </c>
      <c r="N71" s="78">
        <f t="shared" si="6"/>
        <v>5480.5415839999987</v>
      </c>
      <c r="O71" s="78">
        <f>SNB*(1+ECHELON)*COEFF_GRILLE/100*(1+TauxMajorationResidentielle)*$B$7</f>
        <v>5660.2314719999995</v>
      </c>
      <c r="P71" s="78">
        <f t="shared" si="6"/>
        <v>5839.9213600000003</v>
      </c>
      <c r="Q71" s="78">
        <f t="shared" si="6"/>
        <v>5907.3050680000006</v>
      </c>
      <c r="R71" s="79">
        <f t="shared" si="6"/>
        <v>5974.6887760000009</v>
      </c>
      <c r="S71" s="45">
        <f t="shared" si="1"/>
        <v>2.4534564872276121E-2</v>
      </c>
      <c r="T71" s="46">
        <f t="shared" si="2"/>
        <v>2.1411504424778762</v>
      </c>
      <c r="U71" s="67">
        <v>275</v>
      </c>
      <c r="W71" s="39"/>
      <c r="X71" s="39"/>
      <c r="Y71" s="11"/>
      <c r="Z71" s="11"/>
      <c r="AA71" s="97"/>
      <c r="AB71" s="90"/>
      <c r="AC71" s="40"/>
      <c r="AD71" s="40"/>
      <c r="AE71" s="40"/>
      <c r="AF71" s="132"/>
      <c r="AG71" s="117"/>
      <c r="AH71" s="117"/>
      <c r="AI71" s="117"/>
      <c r="AJ71" s="117"/>
      <c r="AK71" s="116"/>
      <c r="AL71" s="94"/>
      <c r="AM71" s="93"/>
    </row>
    <row r="72" spans="4:39" ht="15" customHeight="1">
      <c r="D72" s="39"/>
      <c r="G72" s="129"/>
      <c r="H72" s="73">
        <v>280</v>
      </c>
      <c r="I72" s="74">
        <v>727.5</v>
      </c>
      <c r="J72" s="75">
        <f t="shared" ref="J72:R81" si="7">SNB*(1+ECHELON)*COEFF_GRILLE/100*(1+TauxMajorationResidentielle)*$B$7</f>
        <v>5017.9457999999995</v>
      </c>
      <c r="K72" s="75">
        <f t="shared" si="7"/>
        <v>5156.0544000000009</v>
      </c>
      <c r="L72" s="75">
        <f t="shared" si="7"/>
        <v>5294.1629999999986</v>
      </c>
      <c r="M72" s="75">
        <f t="shared" si="7"/>
        <v>5432.2716</v>
      </c>
      <c r="N72" s="75">
        <f t="shared" si="7"/>
        <v>5616.4163999999992</v>
      </c>
      <c r="O72" s="75">
        <f t="shared" si="7"/>
        <v>5800.5612000000001</v>
      </c>
      <c r="P72" s="75">
        <f t="shared" si="7"/>
        <v>5984.706000000001</v>
      </c>
      <c r="Q72" s="75">
        <f t="shared" si="7"/>
        <v>6053.7602999999999</v>
      </c>
      <c r="R72" s="80">
        <f t="shared" si="7"/>
        <v>6122.8146000000006</v>
      </c>
      <c r="S72" s="45">
        <f t="shared" si="1"/>
        <v>2.4792224256937612E-2</v>
      </c>
      <c r="T72" s="46">
        <f t="shared" si="2"/>
        <v>2.2190265486725664</v>
      </c>
      <c r="U72" s="66">
        <v>280</v>
      </c>
      <c r="W72" s="39"/>
      <c r="X72" s="39"/>
      <c r="Y72" s="11"/>
      <c r="Z72" s="11"/>
      <c r="AA72" s="82"/>
      <c r="AB72" s="90"/>
      <c r="AC72" s="40"/>
      <c r="AD72" s="40"/>
      <c r="AE72" s="40"/>
      <c r="AF72" s="132"/>
      <c r="AG72" s="117"/>
      <c r="AH72" s="117"/>
      <c r="AI72" s="117"/>
      <c r="AJ72" s="117"/>
      <c r="AK72" s="117"/>
      <c r="AL72" s="115" t="s">
        <v>42</v>
      </c>
      <c r="AM72" s="95"/>
    </row>
    <row r="73" spans="4:39" ht="15" customHeight="1">
      <c r="D73" s="39"/>
      <c r="G73" s="129"/>
      <c r="H73" s="76">
        <v>285</v>
      </c>
      <c r="I73" s="77">
        <v>744</v>
      </c>
      <c r="J73" s="78">
        <f t="shared" si="7"/>
        <v>5131.7548800000004</v>
      </c>
      <c r="K73" s="78">
        <f t="shared" si="7"/>
        <v>5272.9958400000014</v>
      </c>
      <c r="L73" s="78">
        <f t="shared" si="7"/>
        <v>5414.2367999999997</v>
      </c>
      <c r="M73" s="78">
        <f t="shared" si="7"/>
        <v>5555.4777599999998</v>
      </c>
      <c r="N73" s="78">
        <f t="shared" si="7"/>
        <v>5743.7990399999999</v>
      </c>
      <c r="O73" s="78">
        <f t="shared" si="7"/>
        <v>5932.1203199999991</v>
      </c>
      <c r="P73" s="78">
        <f t="shared" si="7"/>
        <v>6120.4416000000001</v>
      </c>
      <c r="Q73" s="78">
        <f t="shared" si="7"/>
        <v>6191.0620799999997</v>
      </c>
      <c r="R73" s="79">
        <f t="shared" si="7"/>
        <v>6261.6825600000002</v>
      </c>
      <c r="S73" s="45">
        <f t="shared" si="1"/>
        <v>2.268041237113394E-2</v>
      </c>
      <c r="T73" s="46">
        <f t="shared" si="2"/>
        <v>2.2920353982300883</v>
      </c>
      <c r="U73" s="67">
        <v>285</v>
      </c>
      <c r="W73" s="39"/>
      <c r="X73" s="39"/>
      <c r="Y73" s="11"/>
      <c r="Z73" s="11"/>
      <c r="AA73" s="82"/>
      <c r="AB73" s="90"/>
      <c r="AC73" s="40"/>
      <c r="AD73" s="40"/>
      <c r="AE73" s="40"/>
      <c r="AF73" s="132"/>
      <c r="AG73" s="117"/>
      <c r="AH73" s="117"/>
      <c r="AI73" s="117"/>
      <c r="AJ73" s="117"/>
      <c r="AK73" s="117"/>
      <c r="AL73" s="116"/>
      <c r="AM73" s="95"/>
    </row>
    <row r="74" spans="4:39" ht="15" customHeight="1">
      <c r="D74" s="39"/>
      <c r="G74" s="129"/>
      <c r="H74" s="73">
        <v>290</v>
      </c>
      <c r="I74" s="74">
        <v>760.7</v>
      </c>
      <c r="J74" s="75">
        <f t="shared" si="7"/>
        <v>5246.9434640000009</v>
      </c>
      <c r="K74" s="75">
        <f t="shared" si="7"/>
        <v>5391.354752000002</v>
      </c>
      <c r="L74" s="75">
        <f t="shared" si="7"/>
        <v>5535.7660399999995</v>
      </c>
      <c r="M74" s="75">
        <f t="shared" si="7"/>
        <v>5680.1773279999998</v>
      </c>
      <c r="N74" s="75">
        <f t="shared" si="7"/>
        <v>5872.7257120000004</v>
      </c>
      <c r="O74" s="75">
        <f t="shared" si="7"/>
        <v>6065.274096000001</v>
      </c>
      <c r="P74" s="75">
        <f t="shared" si="7"/>
        <v>6257.8224800000007</v>
      </c>
      <c r="Q74" s="75">
        <f t="shared" si="7"/>
        <v>6330.0281240000004</v>
      </c>
      <c r="R74" s="80">
        <f t="shared" si="7"/>
        <v>6402.233768000001</v>
      </c>
      <c r="S74" s="45">
        <f t="shared" si="1"/>
        <v>2.2446236559139798E-2</v>
      </c>
      <c r="T74" s="46">
        <f t="shared" si="2"/>
        <v>2.3659292035398232</v>
      </c>
      <c r="U74" s="66">
        <v>290</v>
      </c>
      <c r="W74" s="39"/>
      <c r="X74" s="39"/>
      <c r="Y74" s="11"/>
      <c r="Z74" s="11"/>
      <c r="AA74" s="82"/>
      <c r="AB74" s="90"/>
      <c r="AC74" s="40"/>
      <c r="AD74" s="40"/>
      <c r="AE74" s="40"/>
      <c r="AF74" s="132"/>
      <c r="AG74" s="117"/>
      <c r="AH74" s="117"/>
      <c r="AI74" s="117"/>
      <c r="AJ74" s="117"/>
      <c r="AK74" s="117"/>
      <c r="AL74" s="116"/>
      <c r="AM74" s="95"/>
    </row>
    <row r="75" spans="4:39" ht="15" customHeight="1">
      <c r="D75" s="39"/>
      <c r="G75" s="129"/>
      <c r="H75" s="76">
        <v>295</v>
      </c>
      <c r="I75" s="77">
        <v>777.6</v>
      </c>
      <c r="J75" s="78">
        <f t="shared" si="7"/>
        <v>5363.5115519999999</v>
      </c>
      <c r="K75" s="78">
        <f t="shared" si="7"/>
        <v>5511.131136</v>
      </c>
      <c r="L75" s="78">
        <f t="shared" si="7"/>
        <v>5658.7507199999991</v>
      </c>
      <c r="M75" s="78">
        <f t="shared" si="7"/>
        <v>5806.370304</v>
      </c>
      <c r="N75" s="78">
        <f t="shared" si="7"/>
        <v>6003.1964160000007</v>
      </c>
      <c r="O75" s="78">
        <f t="shared" si="7"/>
        <v>6200.0225279999995</v>
      </c>
      <c r="P75" s="78">
        <f t="shared" si="7"/>
        <v>6396.8486400000002</v>
      </c>
      <c r="Q75" s="78">
        <f t="shared" si="7"/>
        <v>6470.6584320000002</v>
      </c>
      <c r="R75" s="79">
        <f t="shared" si="7"/>
        <v>6544.4682240000011</v>
      </c>
      <c r="S75" s="45">
        <f t="shared" si="1"/>
        <v>2.2216379650322082E-2</v>
      </c>
      <c r="T75" s="46">
        <f t="shared" si="2"/>
        <v>2.4407079646017702</v>
      </c>
      <c r="U75" s="67">
        <v>295</v>
      </c>
      <c r="W75" s="39"/>
      <c r="X75" s="39"/>
      <c r="Y75" s="39"/>
      <c r="Z75" s="11"/>
      <c r="AA75" s="82"/>
      <c r="AB75" s="90"/>
      <c r="AC75" s="40"/>
      <c r="AD75" s="40"/>
      <c r="AE75" s="40"/>
      <c r="AF75" s="132"/>
      <c r="AG75" s="117"/>
      <c r="AH75" s="117"/>
      <c r="AI75" s="117"/>
      <c r="AJ75" s="117"/>
      <c r="AK75" s="117"/>
      <c r="AL75" s="116"/>
      <c r="AM75" s="96"/>
    </row>
    <row r="76" spans="4:39" ht="15" customHeight="1">
      <c r="D76" s="39"/>
      <c r="G76" s="129"/>
      <c r="H76" s="73">
        <v>300</v>
      </c>
      <c r="I76" s="74">
        <v>794.9</v>
      </c>
      <c r="J76" s="75">
        <f t="shared" si="7"/>
        <v>5482.8386480000008</v>
      </c>
      <c r="K76" s="75">
        <f t="shared" si="7"/>
        <v>5633.7424640000008</v>
      </c>
      <c r="L76" s="75">
        <f t="shared" si="7"/>
        <v>5784.646279999999</v>
      </c>
      <c r="M76" s="75">
        <f t="shared" si="7"/>
        <v>5935.550095999999</v>
      </c>
      <c r="N76" s="75">
        <f t="shared" si="7"/>
        <v>6136.7551839999996</v>
      </c>
      <c r="O76" s="75">
        <f t="shared" si="7"/>
        <v>6337.9602719999993</v>
      </c>
      <c r="P76" s="75">
        <f t="shared" si="7"/>
        <v>6539.1653600000009</v>
      </c>
      <c r="Q76" s="75">
        <f t="shared" si="7"/>
        <v>6614.6172680000009</v>
      </c>
      <c r="R76" s="80">
        <f t="shared" si="7"/>
        <v>6690.0691760000009</v>
      </c>
      <c r="S76" s="45">
        <f t="shared" si="1"/>
        <v>2.2247942386831143E-2</v>
      </c>
      <c r="T76" s="46">
        <f t="shared" si="2"/>
        <v>2.5172566371681415</v>
      </c>
      <c r="U76" s="66">
        <v>300</v>
      </c>
      <c r="W76" s="39"/>
      <c r="X76" s="39"/>
      <c r="Y76" s="39"/>
      <c r="Z76" s="11"/>
      <c r="AA76" s="82"/>
      <c r="AB76" s="82"/>
      <c r="AC76" s="40"/>
      <c r="AD76" s="30"/>
      <c r="AE76" s="30"/>
      <c r="AF76" s="132"/>
      <c r="AG76" s="117"/>
      <c r="AH76" s="117"/>
      <c r="AI76" s="117"/>
      <c r="AJ76" s="117"/>
      <c r="AK76" s="117"/>
      <c r="AL76" s="117"/>
      <c r="AM76" s="119" t="s">
        <v>43</v>
      </c>
    </row>
    <row r="77" spans="4:39" ht="15" customHeight="1">
      <c r="D77" s="39"/>
      <c r="G77" s="129"/>
      <c r="H77" s="76">
        <v>305</v>
      </c>
      <c r="I77" s="77">
        <v>812.6</v>
      </c>
      <c r="J77" s="78">
        <f t="shared" si="7"/>
        <v>5604.9247520000008</v>
      </c>
      <c r="K77" s="78">
        <f t="shared" si="7"/>
        <v>5759.188736000001</v>
      </c>
      <c r="L77" s="78">
        <f t="shared" si="7"/>
        <v>5913.4527200000002</v>
      </c>
      <c r="M77" s="78">
        <f t="shared" si="7"/>
        <v>6067.7167039999995</v>
      </c>
      <c r="N77" s="78">
        <f t="shared" si="7"/>
        <v>6273.402016</v>
      </c>
      <c r="O77" s="78">
        <f t="shared" si="7"/>
        <v>6479.0873280000005</v>
      </c>
      <c r="P77" s="78">
        <f t="shared" si="7"/>
        <v>6684.772640000001</v>
      </c>
      <c r="Q77" s="78">
        <f t="shared" si="7"/>
        <v>6761.9046320000007</v>
      </c>
      <c r="R77" s="79">
        <f t="shared" si="7"/>
        <v>6839.0366240000003</v>
      </c>
      <c r="S77" s="45">
        <f t="shared" si="1"/>
        <v>2.2266951817838665E-2</v>
      </c>
      <c r="T77" s="46">
        <f t="shared" si="2"/>
        <v>2.5955752212389376</v>
      </c>
      <c r="U77" s="67">
        <v>305</v>
      </c>
      <c r="W77" s="39"/>
      <c r="X77" s="39"/>
      <c r="Y77" s="39"/>
      <c r="Z77" s="11"/>
      <c r="AA77" s="82"/>
      <c r="AB77" s="82"/>
      <c r="AC77" s="40"/>
      <c r="AD77" s="30"/>
      <c r="AE77" s="30"/>
      <c r="AF77" s="132"/>
      <c r="AG77" s="117"/>
      <c r="AH77" s="117"/>
      <c r="AI77" s="117"/>
      <c r="AJ77" s="117"/>
      <c r="AK77" s="117"/>
      <c r="AL77" s="117"/>
      <c r="AM77" s="120"/>
    </row>
    <row r="78" spans="4:39" ht="15" customHeight="1">
      <c r="D78" s="39"/>
      <c r="G78" s="129"/>
      <c r="H78" s="73">
        <v>310</v>
      </c>
      <c r="I78" s="74">
        <v>830.7</v>
      </c>
      <c r="J78" s="75">
        <f t="shared" si="7"/>
        <v>5729.7698639999999</v>
      </c>
      <c r="K78" s="75">
        <f t="shared" si="7"/>
        <v>5887.4699520000013</v>
      </c>
      <c r="L78" s="75">
        <f t="shared" si="7"/>
        <v>6045.1700399999991</v>
      </c>
      <c r="M78" s="75">
        <f t="shared" si="7"/>
        <v>6202.8701279999996</v>
      </c>
      <c r="N78" s="75">
        <f t="shared" si="7"/>
        <v>6413.1369119999999</v>
      </c>
      <c r="O78" s="75">
        <f t="shared" si="7"/>
        <v>6623.4036960000003</v>
      </c>
      <c r="P78" s="75">
        <f t="shared" si="7"/>
        <v>6833.6704800000007</v>
      </c>
      <c r="Q78" s="75">
        <f t="shared" si="7"/>
        <v>6912.5205240000014</v>
      </c>
      <c r="R78" s="80">
        <f t="shared" si="7"/>
        <v>6991.3705680000012</v>
      </c>
      <c r="S78" s="45">
        <f t="shared" si="1"/>
        <v>2.2274181639182933E-2</v>
      </c>
      <c r="T78" s="46">
        <f t="shared" si="2"/>
        <v>2.6756637168141593</v>
      </c>
      <c r="U78" s="66">
        <v>310</v>
      </c>
      <c r="W78" s="39"/>
      <c r="X78" s="39"/>
      <c r="Y78" s="39"/>
      <c r="Z78" s="11"/>
      <c r="AA78" s="82"/>
      <c r="AB78" s="82"/>
      <c r="AC78" s="40"/>
      <c r="AD78" s="30"/>
      <c r="AE78" s="30"/>
      <c r="AF78" s="132"/>
      <c r="AG78" s="117"/>
      <c r="AH78" s="117"/>
      <c r="AI78" s="117"/>
      <c r="AJ78" s="117"/>
      <c r="AK78" s="117"/>
      <c r="AL78" s="117"/>
      <c r="AM78" s="120"/>
    </row>
    <row r="79" spans="4:39" ht="15" customHeight="1">
      <c r="D79" s="39"/>
      <c r="G79" s="129"/>
      <c r="H79" s="76">
        <v>315</v>
      </c>
      <c r="I79" s="77">
        <v>849.3</v>
      </c>
      <c r="J79" s="78">
        <f t="shared" si="7"/>
        <v>5858.0637360000001</v>
      </c>
      <c r="K79" s="78">
        <f t="shared" si="7"/>
        <v>6019.2948480000005</v>
      </c>
      <c r="L79" s="78">
        <f t="shared" si="7"/>
        <v>6180.525959999999</v>
      </c>
      <c r="M79" s="78">
        <f t="shared" si="7"/>
        <v>6341.7570719999994</v>
      </c>
      <c r="N79" s="78">
        <f t="shared" si="7"/>
        <v>6556.7318879999993</v>
      </c>
      <c r="O79" s="78">
        <f t="shared" si="7"/>
        <v>6771.7067039999993</v>
      </c>
      <c r="P79" s="78">
        <f t="shared" si="7"/>
        <v>6986.681520000001</v>
      </c>
      <c r="Q79" s="78">
        <f t="shared" si="7"/>
        <v>7067.2970759999998</v>
      </c>
      <c r="R79" s="79">
        <f t="shared" si="7"/>
        <v>7147.9126319999996</v>
      </c>
      <c r="S79" s="45">
        <f t="shared" si="1"/>
        <v>2.2390754785120759E-2</v>
      </c>
      <c r="T79" s="46">
        <f t="shared" si="2"/>
        <v>2.7579646017699107</v>
      </c>
      <c r="U79" s="67">
        <v>315</v>
      </c>
      <c r="W79" s="39"/>
      <c r="X79" s="39"/>
      <c r="Y79" s="39"/>
      <c r="Z79" s="11"/>
      <c r="AA79" s="82"/>
      <c r="AB79" s="82"/>
      <c r="AC79" s="40"/>
      <c r="AD79" s="30"/>
      <c r="AE79" s="30"/>
      <c r="AF79" s="132"/>
      <c r="AG79" s="117"/>
      <c r="AH79" s="117"/>
      <c r="AI79" s="117"/>
      <c r="AJ79" s="117"/>
      <c r="AK79" s="117"/>
      <c r="AL79" s="117"/>
      <c r="AM79" s="120"/>
    </row>
    <row r="80" spans="4:39" ht="15" customHeight="1">
      <c r="D80" s="39"/>
      <c r="G80" s="129"/>
      <c r="H80" s="73">
        <v>320</v>
      </c>
      <c r="I80" s="74">
        <v>868.5</v>
      </c>
      <c r="J80" s="75">
        <f t="shared" si="7"/>
        <v>5990.4961199999998</v>
      </c>
      <c r="K80" s="75">
        <f t="shared" si="7"/>
        <v>6155.3721600000017</v>
      </c>
      <c r="L80" s="75">
        <f t="shared" si="7"/>
        <v>6320.2481999999982</v>
      </c>
      <c r="M80" s="75">
        <f t="shared" si="7"/>
        <v>6485.1242400000001</v>
      </c>
      <c r="N80" s="75">
        <f t="shared" si="7"/>
        <v>6704.958959999999</v>
      </c>
      <c r="O80" s="75">
        <f t="shared" si="7"/>
        <v>6924.7936799999989</v>
      </c>
      <c r="P80" s="75">
        <f t="shared" si="7"/>
        <v>7144.6284000000014</v>
      </c>
      <c r="Q80" s="75">
        <f t="shared" si="7"/>
        <v>7227.0664200000001</v>
      </c>
      <c r="R80" s="80">
        <f t="shared" si="7"/>
        <v>7309.5044399999997</v>
      </c>
      <c r="S80" s="45">
        <f t="shared" si="1"/>
        <v>2.26068527022254E-2</v>
      </c>
      <c r="T80" s="46">
        <f t="shared" si="2"/>
        <v>2.8429203539823003</v>
      </c>
      <c r="U80" s="66">
        <v>320</v>
      </c>
      <c r="W80" s="39"/>
      <c r="X80" s="39"/>
      <c r="Y80" s="39"/>
      <c r="Z80" s="39"/>
      <c r="AA80" s="82"/>
      <c r="AB80" s="82"/>
      <c r="AC80" s="40"/>
      <c r="AD80" s="30"/>
      <c r="AE80" s="30"/>
      <c r="AF80" s="132"/>
      <c r="AG80" s="117"/>
      <c r="AH80" s="117"/>
      <c r="AI80" s="117"/>
      <c r="AJ80" s="117"/>
      <c r="AK80" s="117"/>
      <c r="AL80" s="117"/>
      <c r="AM80" s="120"/>
    </row>
    <row r="81" spans="1:39" ht="15" customHeight="1">
      <c r="D81" s="39"/>
      <c r="G81" s="129"/>
      <c r="H81" s="76">
        <v>325</v>
      </c>
      <c r="I81" s="77">
        <v>887.4</v>
      </c>
      <c r="J81" s="78">
        <f t="shared" si="7"/>
        <v>6120.8592480000007</v>
      </c>
      <c r="K81" s="78">
        <f t="shared" si="7"/>
        <v>6289.3232640000006</v>
      </c>
      <c r="L81" s="78">
        <f t="shared" si="7"/>
        <v>6457.7872799999986</v>
      </c>
      <c r="M81" s="78">
        <f t="shared" si="7"/>
        <v>6626.2512959999995</v>
      </c>
      <c r="N81" s="78">
        <f t="shared" si="7"/>
        <v>6850.8699839999999</v>
      </c>
      <c r="O81" s="78">
        <f t="shared" si="7"/>
        <v>7075.4886719999995</v>
      </c>
      <c r="P81" s="78">
        <f t="shared" si="7"/>
        <v>7300.1073600000009</v>
      </c>
      <c r="Q81" s="78">
        <f t="shared" si="7"/>
        <v>7384.3393679999999</v>
      </c>
      <c r="R81" s="79">
        <f t="shared" si="7"/>
        <v>7468.5713759999999</v>
      </c>
      <c r="S81" s="45">
        <f t="shared" si="1"/>
        <v>2.1761658031088205E-2</v>
      </c>
      <c r="T81" s="46">
        <f t="shared" si="2"/>
        <v>2.926548672566371</v>
      </c>
      <c r="U81" s="67">
        <v>325</v>
      </c>
      <c r="W81" s="39"/>
      <c r="X81" s="39"/>
      <c r="Y81" s="39"/>
      <c r="Z81" s="39"/>
      <c r="AA81" s="82"/>
      <c r="AB81" s="82"/>
      <c r="AC81" s="40"/>
      <c r="AD81" s="30"/>
      <c r="AE81" s="30"/>
      <c r="AF81" s="132"/>
      <c r="AG81" s="117"/>
      <c r="AH81" s="117"/>
      <c r="AI81" s="117"/>
      <c r="AJ81" s="117"/>
      <c r="AK81" s="117"/>
      <c r="AL81" s="117"/>
      <c r="AM81" s="120"/>
    </row>
    <row r="82" spans="1:39" ht="15" customHeight="1">
      <c r="D82" s="39"/>
      <c r="G82" s="129"/>
      <c r="H82" s="73">
        <v>330</v>
      </c>
      <c r="I82" s="74">
        <v>906.7</v>
      </c>
      <c r="J82" s="75">
        <f t="shared" ref="J82:R88" si="8">SNB*(1+ECHELON)*COEFF_GRILLE/100*(1+TauxMajorationResidentielle)*$B$7</f>
        <v>6253.9813839999997</v>
      </c>
      <c r="K82" s="75">
        <f t="shared" si="8"/>
        <v>6426.1093120000005</v>
      </c>
      <c r="L82" s="75">
        <f t="shared" si="8"/>
        <v>6598.2372399999995</v>
      </c>
      <c r="M82" s="75">
        <f t="shared" si="8"/>
        <v>6770.3651680000003</v>
      </c>
      <c r="N82" s="75">
        <f t="shared" si="8"/>
        <v>6999.8690720000004</v>
      </c>
      <c r="O82" s="75">
        <f t="shared" si="8"/>
        <v>7229.3729759999997</v>
      </c>
      <c r="P82" s="75">
        <f t="shared" si="8"/>
        <v>7458.8768800000025</v>
      </c>
      <c r="Q82" s="75">
        <f t="shared" si="8"/>
        <v>7544.9408440000007</v>
      </c>
      <c r="R82" s="80">
        <f t="shared" si="8"/>
        <v>7631.0048080000015</v>
      </c>
      <c r="S82" s="45">
        <f t="shared" si="1"/>
        <v>2.1748929456840482E-2</v>
      </c>
      <c r="T82" s="46">
        <f t="shared" si="2"/>
        <v>3.0119469026548673</v>
      </c>
      <c r="U82" s="66">
        <v>330</v>
      </c>
      <c r="W82" s="39"/>
      <c r="X82" s="39"/>
      <c r="Y82" s="39"/>
      <c r="Z82" s="39"/>
      <c r="AA82" s="30"/>
      <c r="AB82" s="30"/>
      <c r="AC82" s="40"/>
      <c r="AD82" s="30"/>
      <c r="AE82" s="30"/>
      <c r="AF82" s="132"/>
      <c r="AG82" s="117"/>
      <c r="AH82" s="117"/>
      <c r="AI82" s="117"/>
      <c r="AJ82" s="117"/>
      <c r="AK82" s="117"/>
      <c r="AL82" s="117"/>
      <c r="AM82" s="120"/>
    </row>
    <row r="83" spans="1:39" ht="15" customHeight="1">
      <c r="D83" s="39"/>
      <c r="G83" s="129"/>
      <c r="H83" s="76">
        <v>340</v>
      </c>
      <c r="I83" s="77">
        <v>929</v>
      </c>
      <c r="J83" s="78">
        <f t="shared" si="8"/>
        <v>6407.7960800000001</v>
      </c>
      <c r="K83" s="78">
        <f t="shared" si="8"/>
        <v>6584.1574400000009</v>
      </c>
      <c r="L83" s="78">
        <f t="shared" si="8"/>
        <v>6760.5187999999998</v>
      </c>
      <c r="M83" s="78">
        <f t="shared" si="8"/>
        <v>6936.8801600000006</v>
      </c>
      <c r="N83" s="78">
        <f t="shared" si="8"/>
        <v>7172.0286399999995</v>
      </c>
      <c r="O83" s="78">
        <f t="shared" si="8"/>
        <v>7407.1771200000003</v>
      </c>
      <c r="P83" s="78">
        <f t="shared" si="8"/>
        <v>7642.3256000000001</v>
      </c>
      <c r="Q83" s="78">
        <f t="shared" si="8"/>
        <v>7730.5062799999996</v>
      </c>
      <c r="R83" s="79">
        <f t="shared" si="8"/>
        <v>7818.68696</v>
      </c>
      <c r="S83" s="45">
        <f t="shared" si="1"/>
        <v>2.4594684018969692E-2</v>
      </c>
      <c r="T83" s="46">
        <f t="shared" si="2"/>
        <v>3.1106194690265481</v>
      </c>
      <c r="U83" s="67">
        <v>340</v>
      </c>
      <c r="W83" s="39"/>
      <c r="X83" s="39"/>
      <c r="Y83" s="39"/>
      <c r="Z83" s="39"/>
      <c r="AA83" s="39"/>
      <c r="AB83" s="30"/>
      <c r="AC83" s="40"/>
      <c r="AD83" s="30"/>
      <c r="AE83" s="30"/>
      <c r="AF83" s="132"/>
      <c r="AG83" s="117"/>
      <c r="AH83" s="117"/>
      <c r="AI83" s="117"/>
      <c r="AJ83" s="117"/>
      <c r="AK83" s="117"/>
      <c r="AL83" s="117"/>
      <c r="AM83" s="120"/>
    </row>
    <row r="84" spans="1:39" ht="15" customHeight="1">
      <c r="D84" s="39"/>
      <c r="G84" s="129"/>
      <c r="H84" s="73">
        <v>350</v>
      </c>
      <c r="I84" s="74">
        <v>949.6</v>
      </c>
      <c r="J84" s="75">
        <f t="shared" si="8"/>
        <v>6549.8849919999993</v>
      </c>
      <c r="K84" s="75">
        <f t="shared" si="8"/>
        <v>6730.157056</v>
      </c>
      <c r="L84" s="75">
        <f t="shared" si="8"/>
        <v>6910.4291199999989</v>
      </c>
      <c r="M84" s="75">
        <f t="shared" si="8"/>
        <v>7090.7011840000005</v>
      </c>
      <c r="N84" s="75">
        <f t="shared" si="8"/>
        <v>7331.0639360000005</v>
      </c>
      <c r="O84" s="75">
        <f t="shared" si="8"/>
        <v>7571.4266879999996</v>
      </c>
      <c r="P84" s="75">
        <f t="shared" si="8"/>
        <v>7811.7894400000005</v>
      </c>
      <c r="Q84" s="75">
        <f t="shared" si="8"/>
        <v>7901.925471999999</v>
      </c>
      <c r="R84" s="80">
        <f t="shared" si="8"/>
        <v>7992.0615040000012</v>
      </c>
      <c r="S84" s="45">
        <f t="shared" si="1"/>
        <v>2.2174381054897996E-2</v>
      </c>
      <c r="T84" s="46">
        <f t="shared" si="2"/>
        <v>3.2017699115044245</v>
      </c>
      <c r="U84" s="66">
        <v>350</v>
      </c>
      <c r="W84" s="39"/>
      <c r="X84" s="39"/>
      <c r="Y84" s="39"/>
      <c r="Z84" s="39"/>
      <c r="AA84" s="39"/>
      <c r="AB84" s="30"/>
      <c r="AC84" s="40"/>
      <c r="AD84" s="30"/>
      <c r="AE84" s="30"/>
      <c r="AF84" s="132"/>
      <c r="AG84" s="117"/>
      <c r="AH84" s="117"/>
      <c r="AI84" s="117"/>
      <c r="AJ84" s="117"/>
      <c r="AK84" s="117"/>
      <c r="AL84" s="117"/>
      <c r="AM84" s="120"/>
    </row>
    <row r="85" spans="1:39" ht="15" customHeight="1">
      <c r="D85" s="39"/>
      <c r="G85" s="129"/>
      <c r="H85" s="76">
        <v>355</v>
      </c>
      <c r="I85" s="77">
        <v>971.4</v>
      </c>
      <c r="J85" s="78">
        <f t="shared" si="8"/>
        <v>6700.2509280000004</v>
      </c>
      <c r="K85" s="78">
        <f t="shared" si="8"/>
        <v>6884.6615040000006</v>
      </c>
      <c r="L85" s="78">
        <f t="shared" si="8"/>
        <v>7069.0720799999999</v>
      </c>
      <c r="M85" s="78">
        <f t="shared" si="8"/>
        <v>7253.4826560000001</v>
      </c>
      <c r="N85" s="78">
        <f t="shared" si="8"/>
        <v>7499.3634239999992</v>
      </c>
      <c r="O85" s="78">
        <f t="shared" si="8"/>
        <v>7745.2441920000001</v>
      </c>
      <c r="P85" s="78">
        <f t="shared" si="8"/>
        <v>7991.124960000001</v>
      </c>
      <c r="Q85" s="78">
        <f t="shared" si="8"/>
        <v>8083.3302480000002</v>
      </c>
      <c r="R85" s="79">
        <f t="shared" si="8"/>
        <v>8175.5355359999994</v>
      </c>
      <c r="S85" s="45">
        <f t="shared" si="1"/>
        <v>2.2957034540859178E-2</v>
      </c>
      <c r="T85" s="46">
        <f t="shared" si="2"/>
        <v>3.2982300884955746</v>
      </c>
      <c r="U85" s="67">
        <v>355</v>
      </c>
      <c r="W85" s="39"/>
      <c r="X85" s="39"/>
      <c r="Y85" s="39"/>
      <c r="Z85" s="39"/>
      <c r="AA85" s="39"/>
      <c r="AB85" s="30"/>
      <c r="AC85" s="40"/>
      <c r="AD85" s="30"/>
      <c r="AE85" s="30"/>
      <c r="AF85" s="132"/>
      <c r="AG85" s="117"/>
      <c r="AH85" s="117"/>
      <c r="AI85" s="117"/>
      <c r="AJ85" s="117"/>
      <c r="AK85" s="117"/>
      <c r="AL85" s="117"/>
      <c r="AM85" s="120"/>
    </row>
    <row r="86" spans="1:39" ht="15" customHeight="1">
      <c r="D86" s="39"/>
      <c r="G86" s="129"/>
      <c r="H86" s="73">
        <v>360</v>
      </c>
      <c r="I86" s="74">
        <v>993.8</v>
      </c>
      <c r="J86" s="75">
        <f t="shared" si="8"/>
        <v>6854.7553759999992</v>
      </c>
      <c r="K86" s="75">
        <f t="shared" si="8"/>
        <v>7043.4183680000006</v>
      </c>
      <c r="L86" s="75">
        <f t="shared" si="8"/>
        <v>7232.0813600000001</v>
      </c>
      <c r="M86" s="75">
        <f t="shared" si="8"/>
        <v>7420.7443520000006</v>
      </c>
      <c r="N86" s="75">
        <f t="shared" si="8"/>
        <v>7672.2950080000001</v>
      </c>
      <c r="O86" s="75">
        <f t="shared" si="8"/>
        <v>7923.8456639999995</v>
      </c>
      <c r="P86" s="75">
        <f t="shared" si="8"/>
        <v>8175.3963200000007</v>
      </c>
      <c r="Q86" s="75">
        <f t="shared" si="8"/>
        <v>8269.7278159999987</v>
      </c>
      <c r="R86" s="80">
        <f t="shared" si="8"/>
        <v>8364.0593120000012</v>
      </c>
      <c r="S86" s="45">
        <f t="shared" si="1"/>
        <v>2.305950175005167E-2</v>
      </c>
      <c r="T86" s="46">
        <f t="shared" si="2"/>
        <v>3.3973451327433626</v>
      </c>
      <c r="U86" s="66">
        <v>360</v>
      </c>
      <c r="W86" s="39"/>
      <c r="X86" s="39"/>
      <c r="Y86" s="39"/>
      <c r="Z86" s="39"/>
      <c r="AA86" s="39"/>
      <c r="AB86" s="30"/>
      <c r="AC86" s="40"/>
      <c r="AD86" s="30"/>
      <c r="AE86" s="30"/>
      <c r="AF86" s="132"/>
      <c r="AG86" s="117"/>
      <c r="AH86" s="117"/>
      <c r="AI86" s="117"/>
      <c r="AJ86" s="117"/>
      <c r="AK86" s="117"/>
      <c r="AL86" s="117"/>
      <c r="AM86" s="120"/>
    </row>
    <row r="87" spans="1:39" ht="15" customHeight="1">
      <c r="D87" s="39"/>
      <c r="G87" s="129"/>
      <c r="H87" s="76">
        <v>365</v>
      </c>
      <c r="I87" s="77">
        <v>1016.7</v>
      </c>
      <c r="J87" s="78">
        <f t="shared" si="8"/>
        <v>7012.708584</v>
      </c>
      <c r="K87" s="78">
        <f t="shared" si="8"/>
        <v>7205.7189120000012</v>
      </c>
      <c r="L87" s="78">
        <f t="shared" si="8"/>
        <v>7398.7292399999988</v>
      </c>
      <c r="M87" s="78">
        <f t="shared" si="8"/>
        <v>7591.7395680000009</v>
      </c>
      <c r="N87" s="78">
        <f t="shared" si="8"/>
        <v>7849.0866720000013</v>
      </c>
      <c r="O87" s="78">
        <f t="shared" si="8"/>
        <v>8106.4337759999989</v>
      </c>
      <c r="P87" s="78">
        <f t="shared" si="8"/>
        <v>8363.7808800000021</v>
      </c>
      <c r="Q87" s="78">
        <f t="shared" si="8"/>
        <v>8460.2860440000004</v>
      </c>
      <c r="R87" s="79">
        <f t="shared" si="8"/>
        <v>8556.7912080000006</v>
      </c>
      <c r="S87" s="45">
        <f>+R87/R86-1</f>
        <v>2.3042865767759935E-2</v>
      </c>
      <c r="T87" s="46">
        <f t="shared" ref="T87:T88" si="9">+R87/$R$22-1</f>
        <v>3.4986725663716811</v>
      </c>
      <c r="U87" s="67">
        <v>365</v>
      </c>
      <c r="W87" s="39"/>
      <c r="X87" s="39"/>
      <c r="Y87" s="39"/>
      <c r="Z87" s="39"/>
      <c r="AA87" s="39"/>
      <c r="AB87" s="30"/>
      <c r="AC87" s="40"/>
      <c r="AD87" s="30"/>
      <c r="AE87" s="30"/>
      <c r="AF87" s="132"/>
      <c r="AG87" s="117"/>
      <c r="AH87" s="117"/>
      <c r="AI87" s="117"/>
      <c r="AJ87" s="117"/>
      <c r="AK87" s="117"/>
      <c r="AL87" s="117"/>
      <c r="AM87" s="120"/>
    </row>
    <row r="88" spans="1:39" ht="15" customHeight="1">
      <c r="D88" s="39"/>
      <c r="G88" s="129"/>
      <c r="H88" s="73">
        <v>370</v>
      </c>
      <c r="I88" s="74">
        <v>1040</v>
      </c>
      <c r="J88" s="75">
        <f t="shared" si="8"/>
        <v>7173.4207999999999</v>
      </c>
      <c r="K88" s="75">
        <f t="shared" si="8"/>
        <v>7370.8544000000002</v>
      </c>
      <c r="L88" s="75">
        <f t="shared" si="8"/>
        <v>7568.2879999999986</v>
      </c>
      <c r="M88" s="75">
        <f t="shared" si="8"/>
        <v>7765.7216000000008</v>
      </c>
      <c r="N88" s="75">
        <f t="shared" si="8"/>
        <v>8028.9664000000002</v>
      </c>
      <c r="O88" s="75">
        <f t="shared" si="8"/>
        <v>8292.2111999999997</v>
      </c>
      <c r="P88" s="75">
        <f t="shared" si="8"/>
        <v>8555.4560000000019</v>
      </c>
      <c r="Q88" s="75">
        <f t="shared" si="8"/>
        <v>8654.1728000000003</v>
      </c>
      <c r="R88" s="80">
        <f t="shared" si="8"/>
        <v>8752.8896000000004</v>
      </c>
      <c r="S88" s="47">
        <f>+R88/R87-1</f>
        <v>2.2917281400609779E-2</v>
      </c>
      <c r="T88" s="48">
        <f t="shared" si="9"/>
        <v>3.6017699115044248</v>
      </c>
      <c r="U88" s="68">
        <v>370</v>
      </c>
      <c r="W88" s="39"/>
      <c r="X88" s="39"/>
      <c r="Y88" s="39"/>
      <c r="Z88" s="39"/>
      <c r="AA88" s="39"/>
      <c r="AB88" s="30"/>
      <c r="AC88" s="40"/>
      <c r="AD88" s="30"/>
      <c r="AE88" s="30"/>
      <c r="AF88" s="133"/>
      <c r="AG88" s="118"/>
      <c r="AH88" s="118"/>
      <c r="AI88" s="118"/>
      <c r="AJ88" s="118"/>
      <c r="AK88" s="118"/>
      <c r="AL88" s="118"/>
      <c r="AM88" s="121"/>
    </row>
    <row r="89" spans="1:39" ht="15.75">
      <c r="D89" s="39"/>
      <c r="G89" s="113"/>
      <c r="H89" s="111" t="s">
        <v>10</v>
      </c>
      <c r="I89" s="64"/>
      <c r="J89" s="69"/>
      <c r="K89" s="69">
        <f t="shared" ref="K89:R89" si="10">+K88/J88-1</f>
        <v>2.7522935779816571E-2</v>
      </c>
      <c r="L89" s="69">
        <f t="shared" si="10"/>
        <v>2.6785714285713969E-2</v>
      </c>
      <c r="M89" s="69">
        <f t="shared" si="10"/>
        <v>2.6086956521739424E-2</v>
      </c>
      <c r="N89" s="69">
        <f t="shared" si="10"/>
        <v>3.3898305084745672E-2</v>
      </c>
      <c r="O89" s="69">
        <f t="shared" si="10"/>
        <v>3.2786885245901676E-2</v>
      </c>
      <c r="P89" s="69">
        <f t="shared" si="10"/>
        <v>3.1746031746032077E-2</v>
      </c>
      <c r="Q89" s="69">
        <f t="shared" si="10"/>
        <v>1.1538461538461275E-2</v>
      </c>
      <c r="R89" s="70">
        <f t="shared" si="10"/>
        <v>1.1406844106463865E-2</v>
      </c>
      <c r="S89" s="42"/>
      <c r="T89" s="42"/>
    </row>
    <row r="90" spans="1:39" ht="15.75">
      <c r="A90" s="43"/>
      <c r="B90" s="43"/>
      <c r="C90" s="43"/>
      <c r="D90" s="44"/>
      <c r="E90" s="43"/>
      <c r="G90" s="114"/>
      <c r="H90" s="112"/>
      <c r="I90" s="65"/>
      <c r="J90" s="71"/>
      <c r="K90" s="71">
        <f t="shared" ref="K90:R90" si="11">+K88/$J$88-1</f>
        <v>2.7522935779816571E-2</v>
      </c>
      <c r="L90" s="71">
        <f t="shared" si="11"/>
        <v>5.504587155963292E-2</v>
      </c>
      <c r="M90" s="71">
        <f t="shared" si="11"/>
        <v>8.2568807339449712E-2</v>
      </c>
      <c r="N90" s="71">
        <f t="shared" si="11"/>
        <v>0.11926605504587151</v>
      </c>
      <c r="O90" s="71">
        <f t="shared" si="11"/>
        <v>0.15596330275229353</v>
      </c>
      <c r="P90" s="71">
        <f t="shared" si="11"/>
        <v>0.192660550458716</v>
      </c>
      <c r="Q90" s="71">
        <f t="shared" si="11"/>
        <v>0.20642201834862384</v>
      </c>
      <c r="R90" s="72">
        <f t="shared" si="11"/>
        <v>0.22018348623853212</v>
      </c>
      <c r="S90" s="42"/>
      <c r="T90" s="42"/>
    </row>
    <row r="91" spans="1:39">
      <c r="D91" s="39"/>
    </row>
  </sheetData>
  <sheetProtection algorithmName="SHA-512" hashValue="4X8NIVLhq0Ii6L57xb7j/twX4+vAQpyr9bzgNXNscr70tloZ9FHzsSNwChH2QBB+xwlAB4oEatl+L5tHaFmDpQ==" saltValue="bSJPKdqb32q8PjO9dd4gPg==" spinCount="100000" sheet="1" objects="1" scenarios="1" selectLockedCells="1"/>
  <mergeCells count="39">
    <mergeCell ref="H18:I18"/>
    <mergeCell ref="S18:T18"/>
    <mergeCell ref="H19:I19"/>
    <mergeCell ref="H20:I20"/>
    <mergeCell ref="J5:U5"/>
    <mergeCell ref="J8:U9"/>
    <mergeCell ref="J7:U7"/>
    <mergeCell ref="I15:J15"/>
    <mergeCell ref="Q16:R16"/>
    <mergeCell ref="J17:R17"/>
    <mergeCell ref="S17:T17"/>
    <mergeCell ref="G22:G88"/>
    <mergeCell ref="AF48:AF88"/>
    <mergeCell ref="AG52:AG88"/>
    <mergeCell ref="AH56:AH88"/>
    <mergeCell ref="AI60:AI88"/>
    <mergeCell ref="X24:X48"/>
    <mergeCell ref="Y26:Y48"/>
    <mergeCell ref="Z28:Z48"/>
    <mergeCell ref="AA28:AA64"/>
    <mergeCell ref="AB32:AB64"/>
    <mergeCell ref="AC36:AC64"/>
    <mergeCell ref="W22:W48"/>
    <mergeCell ref="AI18:AK18"/>
    <mergeCell ref="AK17:AM17"/>
    <mergeCell ref="H89:H90"/>
    <mergeCell ref="G89:G90"/>
    <mergeCell ref="W17:AA17"/>
    <mergeCell ref="AA18:AC18"/>
    <mergeCell ref="AC17:AE17"/>
    <mergeCell ref="AE18:AG18"/>
    <mergeCell ref="AD19:AF19"/>
    <mergeCell ref="AG17:AI17"/>
    <mergeCell ref="AJ64:AJ88"/>
    <mergeCell ref="AK68:AK88"/>
    <mergeCell ref="AL72:AL88"/>
    <mergeCell ref="AM76:AM88"/>
    <mergeCell ref="AD40:AD64"/>
    <mergeCell ref="AE44:AE64"/>
  </mergeCells>
  <dataValidations count="4">
    <dataValidation allowBlank="1" showErrorMessage="1" sqref="L15" xr:uid="{2B6FBCD7-922E-4CB8-BC2B-6D2E5A805444}"/>
    <dataValidation type="list" allowBlank="1" showInputMessage="1" showErrorMessage="1" promptTitle="HORAIRE" prompt="Choisissez le type d'horaire" sqref="I15 K15" xr:uid="{DBE26537-CDE1-47DD-B532-80C61D9F32CD}">
      <formula1>$AF$25:$AF$28</formula1>
    </dataValidation>
    <dataValidation showInputMessage="1" showErrorMessage="1" sqref="AO1" xr:uid="{03728C49-9AF2-4A58-88E0-648FA5E8ACE8}"/>
    <dataValidation type="list" showInputMessage="1" showErrorMessage="1" sqref="AO2" xr:uid="{7F833BD5-C0E0-4586-A425-A71627B776A1}">
      <formula1>$C$5:$C$7</formula1>
    </dataValidation>
  </dataValidations>
  <printOptions horizontalCentered="1" verticalCentered="1"/>
  <pageMargins left="0" right="0" top="0" bottom="0" header="0" footer="0"/>
  <pageSetup paperSize="8" scale="64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locked="0" defaultSize="0" print="0" autoFill="0" autoPict="0">
                <anchor moveWithCells="1">
                  <from>
                    <xdr:col>9</xdr:col>
                    <xdr:colOff>28575</xdr:colOff>
                    <xdr:row>10</xdr:row>
                    <xdr:rowOff>9525</xdr:rowOff>
                  </from>
                  <to>
                    <xdr:col>13</xdr:col>
                    <xdr:colOff>209550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print="0" autoFill="0" autoLine="0" autoPict="0">
                <anchor moveWithCells="1">
                  <from>
                    <xdr:col>9</xdr:col>
                    <xdr:colOff>76200</xdr:colOff>
                    <xdr:row>10</xdr:row>
                    <xdr:rowOff>95250</xdr:rowOff>
                  </from>
                  <to>
                    <xdr:col>9</xdr:col>
                    <xdr:colOff>952500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print="0" autoFill="0" autoLine="0" autoPict="0">
                <anchor moveWithCells="1">
                  <from>
                    <xdr:col>10</xdr:col>
                    <xdr:colOff>304800</xdr:colOff>
                    <xdr:row>10</xdr:row>
                    <xdr:rowOff>104775</xdr:rowOff>
                  </from>
                  <to>
                    <xdr:col>11</xdr:col>
                    <xdr:colOff>485775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Group Box 4">
              <controlPr locked="0" defaultSize="0" autoFill="0" autoPict="0">
                <anchor moveWithCells="1">
                  <from>
                    <xdr:col>13</xdr:col>
                    <xdr:colOff>571500</xdr:colOff>
                    <xdr:row>10</xdr:row>
                    <xdr:rowOff>9525</xdr:rowOff>
                  </from>
                  <to>
                    <xdr:col>16</xdr:col>
                    <xdr:colOff>0</xdr:colOff>
                    <xdr:row>11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locked="0" defaultSize="0" print="0" autoFill="0" autoLine="0" autoPict="0">
                <anchor moveWithCells="1">
                  <from>
                    <xdr:col>13</xdr:col>
                    <xdr:colOff>695325</xdr:colOff>
                    <xdr:row>10</xdr:row>
                    <xdr:rowOff>95250</xdr:rowOff>
                  </from>
                  <to>
                    <xdr:col>14</xdr:col>
                    <xdr:colOff>676275</xdr:colOff>
                    <xdr:row>11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locked="0" defaultSize="0" print="0" autoFill="0" autoLine="0" autoPict="0">
                <anchor moveWithCells="1">
                  <from>
                    <xdr:col>14</xdr:col>
                    <xdr:colOff>485775</xdr:colOff>
                    <xdr:row>10</xdr:row>
                    <xdr:rowOff>95250</xdr:rowOff>
                  </from>
                  <to>
                    <xdr:col>15</xdr:col>
                    <xdr:colOff>485775</xdr:colOff>
                    <xdr:row>11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locked="0" defaultSize="0" print="0" autoFill="0" autoLine="0" autoPict="0">
                <anchor moveWithCells="1">
                  <from>
                    <xdr:col>15</xdr:col>
                    <xdr:colOff>323850</xdr:colOff>
                    <xdr:row>10</xdr:row>
                    <xdr:rowOff>104775</xdr:rowOff>
                  </from>
                  <to>
                    <xdr:col>15</xdr:col>
                    <xdr:colOff>866775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locked="0" defaultSize="0" print="0" autoFill="0" autoLine="0" autoPict="0">
                <anchor moveWithCells="1">
                  <from>
                    <xdr:col>11</xdr:col>
                    <xdr:colOff>771525</xdr:colOff>
                    <xdr:row>10</xdr:row>
                    <xdr:rowOff>104775</xdr:rowOff>
                  </from>
                  <to>
                    <xdr:col>13</xdr:col>
                    <xdr:colOff>57150</xdr:colOff>
                    <xdr:row>11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C20467FA17DA4D93972A41D2ABD9E2" ma:contentTypeVersion="11" ma:contentTypeDescription="Crée un document." ma:contentTypeScope="" ma:versionID="9b2256dd4dd1a3fa43de2f06c3010412">
  <xsd:schema xmlns:xsd="http://www.w3.org/2001/XMLSchema" xmlns:xs="http://www.w3.org/2001/XMLSchema" xmlns:p="http://schemas.microsoft.com/office/2006/metadata/properties" xmlns:ns3="d014041e-cdf9-4bce-ba9f-a256a9b70ec8" xmlns:ns4="8f7c294d-bf3e-4a2d-8f97-8103cd0a78c0" targetNamespace="http://schemas.microsoft.com/office/2006/metadata/properties" ma:root="true" ma:fieldsID="5dc7b50ce73cb7688e894488d5b238de" ns3:_="" ns4:_="">
    <xsd:import namespace="d014041e-cdf9-4bce-ba9f-a256a9b70ec8"/>
    <xsd:import namespace="8f7c294d-bf3e-4a2d-8f97-8103cd0a78c0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4041e-cdf9-4bce-ba9f-a256a9b70e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7c294d-bf3e-4a2d-8f97-8103cd0a78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A1738C-5170-4BFE-AD93-4A399AE51F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14041e-cdf9-4bce-ba9f-a256a9b70ec8"/>
    <ds:schemaRef ds:uri="8f7c294d-bf3e-4a2d-8f97-8103cd0a78c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11ADD2-57ED-4EA3-8605-FAE47B8F893D}">
  <ds:schemaRefs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fopath/2007/PartnerControls"/>
    <ds:schemaRef ds:uri="d014041e-cdf9-4bce-ba9f-a256a9b70ec8"/>
    <ds:schemaRef ds:uri="8f7c294d-bf3e-4a2d-8f97-8103cd0a78c0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9140227-0A5F-4F81-910C-BE75D8C2F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10</vt:i4>
      </vt:variant>
    </vt:vector>
  </HeadingPairs>
  <TitlesOfParts>
    <vt:vector size="11" baseType="lpstr">
      <vt:lpstr>Janvier 2020</vt:lpstr>
      <vt:lpstr>'Janvier 2020'!_IMP1</vt:lpstr>
      <vt:lpstr>'Janvier 2020'!_IMP2</vt:lpstr>
      <vt:lpstr>'Janvier 2020'!COEFF_GRILLE</vt:lpstr>
      <vt:lpstr>'Janvier 2020'!ECHELON</vt:lpstr>
      <vt:lpstr>'Janvier 2020'!HoraireHebdo</vt:lpstr>
      <vt:lpstr>'Janvier 2020'!HoraireHebdoLibelle</vt:lpstr>
      <vt:lpstr>'Janvier 2020'!MajorationResidentielle</vt:lpstr>
      <vt:lpstr>'Janvier 2020'!SNB</vt:lpstr>
      <vt:lpstr>'Janvier 2020'!TauxMajorationResidentielle</vt:lpstr>
      <vt:lpstr>'Janvier 2020'!Zone_d_impression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JOUAN</dc:creator>
  <cp:lastModifiedBy>Étienne VIANSSON PONTE</cp:lastModifiedBy>
  <cp:lastPrinted>2020-01-08T10:04:45Z</cp:lastPrinted>
  <dcterms:created xsi:type="dcterms:W3CDTF">2020-01-03T13:03:23Z</dcterms:created>
  <dcterms:modified xsi:type="dcterms:W3CDTF">2020-01-08T10:04:50Z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0x010100B7C20467FA17DA4D93972A41D2ABD9E2</vt:lpwstr>
  </property>
</Properties>
</file>