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emfo.sharepoint.com/sites/Pleexpertise/Documents partages/General/DOSSIERS PE/GRILLE SALAIRES/2021/"/>
    </mc:Choice>
  </mc:AlternateContent>
  <xr:revisionPtr revIDLastSave="0" documentId="8_{8DD13AED-D422-49F5-9452-115277444DE2}" xr6:coauthVersionLast="46" xr6:coauthVersionMax="46" xr10:uidLastSave="{00000000-0000-0000-0000-000000000000}"/>
  <bookViews>
    <workbookView xWindow="-120" yWindow="-120" windowWidth="20730" windowHeight="11160" xr2:uid="{C6019ADF-BF9F-42D2-B8D5-D0F8EB2D273A}"/>
  </bookViews>
  <sheets>
    <sheet name="Janvier 2021" sheetId="1" r:id="rId1"/>
  </sheets>
  <externalReferences>
    <externalReference r:id="rId2"/>
  </externalReferences>
  <definedNames>
    <definedName name="_IMP1" localSheetId="0">'Janvier 2021'!$D$16:$T$106</definedName>
    <definedName name="_IMP2" localSheetId="0">'Janvier 2021'!$G$15:$T$103</definedName>
    <definedName name="COEFF_GRILLE" localSheetId="0">'Janvier 2021'!$I:$I</definedName>
    <definedName name="COEFF_GRILLE">'[1]Janvier 2018'!$AD:$AD</definedName>
    <definedName name="ECHELON" localSheetId="0">'Janvier 2021'!$20:$20</definedName>
    <definedName name="ECHELON">'[1]Janvier 2018'!$18:$18</definedName>
    <definedName name="HoraireHebdo" localSheetId="0">'Janvier 2021'!$AO$1</definedName>
    <definedName name="HoraireHebdo">'[1]Janvier 2018'!$AB$15</definedName>
    <definedName name="HoraireHebdoLibelle" localSheetId="0">'Janvier 2021'!$H$17</definedName>
    <definedName name="HoraireHebdoLibelle">'[1]Juillet 2018'!$L$16</definedName>
    <definedName name="MajorationResidentielle" localSheetId="0">'Janvier 2021'!$AO$2</definedName>
    <definedName name="MajorationResidentielle">'[1]Janvier 2018'!$AB$16</definedName>
    <definedName name="SNB" localSheetId="0">'Janvier 2021'!$B$6</definedName>
    <definedName name="SNB">'[1]Janvier 2018'!$C$5</definedName>
    <definedName name="TauxMajorationResidentielle" localSheetId="0">'Janvier 2021'!$B$5</definedName>
    <definedName name="TauxMajorationResidentielle">'[1]Juillet 2018'!$C$4</definedName>
    <definedName name="Z_39AD79A9_AAB9_4A89_B6DF_E5A6845AAFB0_.wvu.Cols" localSheetId="0" hidden="1">'Janvier 2021'!$A:$E</definedName>
    <definedName name="Z_39AD79A9_AAB9_4A89_B6DF_E5A6845AAFB0_.wvu.PrintArea" localSheetId="0" hidden="1">'Janvier 2021'!$G$2:$AO$105</definedName>
    <definedName name="_xlnm.Print_Area" localSheetId="0">'Janvier 2021'!$G$4:$AM$105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" l="1"/>
  <c r="G16" i="1" l="1"/>
  <c r="B5" i="1" l="1"/>
  <c r="C4" i="1"/>
  <c r="C3" i="1"/>
  <c r="B7" i="1" s="1"/>
  <c r="K103" i="1" l="1"/>
  <c r="Q103" i="1"/>
  <c r="M103" i="1"/>
  <c r="R102" i="1"/>
  <c r="N102" i="1"/>
  <c r="J102" i="1"/>
  <c r="O101" i="1"/>
  <c r="K101" i="1"/>
  <c r="P100" i="1"/>
  <c r="L100" i="1"/>
  <c r="Q99" i="1"/>
  <c r="M99" i="1"/>
  <c r="R98" i="1"/>
  <c r="N98" i="1"/>
  <c r="J98" i="1"/>
  <c r="O97" i="1"/>
  <c r="K97" i="1"/>
  <c r="P96" i="1"/>
  <c r="L96" i="1"/>
  <c r="Q95" i="1"/>
  <c r="M95" i="1"/>
  <c r="R94" i="1"/>
  <c r="N94" i="1"/>
  <c r="J94" i="1"/>
  <c r="O93" i="1"/>
  <c r="K93" i="1"/>
  <c r="P92" i="1"/>
  <c r="L92" i="1"/>
  <c r="Q91" i="1"/>
  <c r="M91" i="1"/>
  <c r="R90" i="1"/>
  <c r="N90" i="1"/>
  <c r="J90" i="1"/>
  <c r="O89" i="1"/>
  <c r="K89" i="1"/>
  <c r="P103" i="1"/>
  <c r="P104" i="1" s="1"/>
  <c r="L103" i="1"/>
  <c r="L104" i="1" s="1"/>
  <c r="Q102" i="1"/>
  <c r="M102" i="1"/>
  <c r="R101" i="1"/>
  <c r="N101" i="1"/>
  <c r="J101" i="1"/>
  <c r="O100" i="1"/>
  <c r="K100" i="1"/>
  <c r="P99" i="1"/>
  <c r="L99" i="1"/>
  <c r="Q98" i="1"/>
  <c r="M98" i="1"/>
  <c r="R97" i="1"/>
  <c r="N97" i="1"/>
  <c r="J97" i="1"/>
  <c r="O96" i="1"/>
  <c r="K96" i="1"/>
  <c r="P95" i="1"/>
  <c r="L95" i="1"/>
  <c r="Q94" i="1"/>
  <c r="M94" i="1"/>
  <c r="R93" i="1"/>
  <c r="N93" i="1"/>
  <c r="J93" i="1"/>
  <c r="O92" i="1"/>
  <c r="K92" i="1"/>
  <c r="P91" i="1"/>
  <c r="L91" i="1"/>
  <c r="Q90" i="1"/>
  <c r="M90" i="1"/>
  <c r="R89" i="1"/>
  <c r="N89" i="1"/>
  <c r="J89" i="1"/>
  <c r="M93" i="1"/>
  <c r="J92" i="1"/>
  <c r="K91" i="1"/>
  <c r="L90" i="1"/>
  <c r="O103" i="1"/>
  <c r="P102" i="1"/>
  <c r="L102" i="1"/>
  <c r="Q101" i="1"/>
  <c r="M101" i="1"/>
  <c r="R100" i="1"/>
  <c r="N100" i="1"/>
  <c r="J100" i="1"/>
  <c r="O99" i="1"/>
  <c r="K99" i="1"/>
  <c r="P98" i="1"/>
  <c r="L98" i="1"/>
  <c r="Q97" i="1"/>
  <c r="M97" i="1"/>
  <c r="R96" i="1"/>
  <c r="N96" i="1"/>
  <c r="J96" i="1"/>
  <c r="O95" i="1"/>
  <c r="K95" i="1"/>
  <c r="P94" i="1"/>
  <c r="L94" i="1"/>
  <c r="Q93" i="1"/>
  <c r="R92" i="1"/>
  <c r="N92" i="1"/>
  <c r="O91" i="1"/>
  <c r="P90" i="1"/>
  <c r="Q89" i="1"/>
  <c r="J103" i="1"/>
  <c r="L101" i="1"/>
  <c r="N99" i="1"/>
  <c r="P97" i="1"/>
  <c r="R95" i="1"/>
  <c r="K94" i="1"/>
  <c r="M92" i="1"/>
  <c r="O90" i="1"/>
  <c r="L89" i="1"/>
  <c r="M100" i="1"/>
  <c r="Q96" i="1"/>
  <c r="L93" i="1"/>
  <c r="P89" i="1"/>
  <c r="N103" i="1"/>
  <c r="R99" i="1"/>
  <c r="M96" i="1"/>
  <c r="O94" i="1"/>
  <c r="J91" i="1"/>
  <c r="O102" i="1"/>
  <c r="Q100" i="1"/>
  <c r="J99" i="1"/>
  <c r="L97" i="1"/>
  <c r="N95" i="1"/>
  <c r="P93" i="1"/>
  <c r="R91" i="1"/>
  <c r="K90" i="1"/>
  <c r="R103" i="1"/>
  <c r="R104" i="1" s="1"/>
  <c r="K102" i="1"/>
  <c r="O98" i="1"/>
  <c r="J95" i="1"/>
  <c r="N91" i="1"/>
  <c r="P101" i="1"/>
  <c r="K98" i="1"/>
  <c r="Q92" i="1"/>
  <c r="M89" i="1"/>
  <c r="M86" i="1"/>
  <c r="K84" i="1"/>
  <c r="R81" i="1"/>
  <c r="L79" i="1"/>
  <c r="J77" i="1"/>
  <c r="Q74" i="1"/>
  <c r="K72" i="1"/>
  <c r="R69" i="1"/>
  <c r="P67" i="1"/>
  <c r="J65" i="1"/>
  <c r="Q62" i="1"/>
  <c r="O60" i="1"/>
  <c r="Q58" i="1"/>
  <c r="J57" i="1"/>
  <c r="L55" i="1"/>
  <c r="Q53" i="1"/>
  <c r="R52" i="1"/>
  <c r="J52" i="1"/>
  <c r="K51" i="1"/>
  <c r="P50" i="1"/>
  <c r="L50" i="1"/>
  <c r="Q49" i="1"/>
  <c r="M49" i="1"/>
  <c r="R48" i="1"/>
  <c r="N48" i="1"/>
  <c r="J48" i="1"/>
  <c r="O47" i="1"/>
  <c r="K47" i="1"/>
  <c r="P46" i="1"/>
  <c r="L46" i="1"/>
  <c r="Q45" i="1"/>
  <c r="M45" i="1"/>
  <c r="R44" i="1"/>
  <c r="N44" i="1"/>
  <c r="J44" i="1"/>
  <c r="O43" i="1"/>
  <c r="K43" i="1"/>
  <c r="P42" i="1"/>
  <c r="L42" i="1"/>
  <c r="Q41" i="1"/>
  <c r="M41" i="1"/>
  <c r="R40" i="1"/>
  <c r="N40" i="1"/>
  <c r="J40" i="1"/>
  <c r="O39" i="1"/>
  <c r="K39" i="1"/>
  <c r="P38" i="1"/>
  <c r="L38" i="1"/>
  <c r="Q37" i="1"/>
  <c r="M37" i="1"/>
  <c r="R36" i="1"/>
  <c r="N36" i="1"/>
  <c r="J36" i="1"/>
  <c r="O35" i="1"/>
  <c r="K35" i="1"/>
  <c r="P34" i="1"/>
  <c r="L34" i="1"/>
  <c r="Q33" i="1"/>
  <c r="M33" i="1"/>
  <c r="R32" i="1"/>
  <c r="N32" i="1"/>
  <c r="J32" i="1"/>
  <c r="O31" i="1"/>
  <c r="K31" i="1"/>
  <c r="P30" i="1"/>
  <c r="L30" i="1"/>
  <c r="Q29" i="1"/>
  <c r="M29" i="1"/>
  <c r="R28" i="1"/>
  <c r="N28" i="1"/>
  <c r="J28" i="1"/>
  <c r="O27" i="1"/>
  <c r="K88" i="1"/>
  <c r="R85" i="1"/>
  <c r="P83" i="1"/>
  <c r="J81" i="1"/>
  <c r="Q78" i="1"/>
  <c r="O76" i="1"/>
  <c r="R73" i="1"/>
  <c r="P71" i="1"/>
  <c r="N69" i="1"/>
  <c r="Q66" i="1"/>
  <c r="O64" i="1"/>
  <c r="M62" i="1"/>
  <c r="K60" i="1"/>
  <c r="M58" i="1"/>
  <c r="O56" i="1"/>
  <c r="Q54" i="1"/>
  <c r="N53" i="1"/>
  <c r="O52" i="1"/>
  <c r="P51" i="1"/>
  <c r="J51" i="1"/>
  <c r="O50" i="1"/>
  <c r="K50" i="1"/>
  <c r="P49" i="1"/>
  <c r="L49" i="1"/>
  <c r="Q48" i="1"/>
  <c r="M48" i="1"/>
  <c r="R47" i="1"/>
  <c r="N47" i="1"/>
  <c r="J47" i="1"/>
  <c r="O46" i="1"/>
  <c r="K46" i="1"/>
  <c r="P45" i="1"/>
  <c r="L45" i="1"/>
  <c r="Q44" i="1"/>
  <c r="M44" i="1"/>
  <c r="R43" i="1"/>
  <c r="N43" i="1"/>
  <c r="J43" i="1"/>
  <c r="O42" i="1"/>
  <c r="K42" i="1"/>
  <c r="P41" i="1"/>
  <c r="L41" i="1"/>
  <c r="Q40" i="1"/>
  <c r="M40" i="1"/>
  <c r="R39" i="1"/>
  <c r="N39" i="1"/>
  <c r="J39" i="1"/>
  <c r="O38" i="1"/>
  <c r="K38" i="1"/>
  <c r="P37" i="1"/>
  <c r="L37" i="1"/>
  <c r="Q36" i="1"/>
  <c r="M36" i="1"/>
  <c r="R35" i="1"/>
  <c r="N35" i="1"/>
  <c r="J35" i="1"/>
  <c r="O34" i="1"/>
  <c r="K34" i="1"/>
  <c r="P33" i="1"/>
  <c r="L33" i="1"/>
  <c r="Q32" i="1"/>
  <c r="M32" i="1"/>
  <c r="R31" i="1"/>
  <c r="N31" i="1"/>
  <c r="J31" i="1"/>
  <c r="O30" i="1"/>
  <c r="K30" i="1"/>
  <c r="P29" i="1"/>
  <c r="L29" i="1"/>
  <c r="Q28" i="1"/>
  <c r="M28" i="1"/>
  <c r="R27" i="1"/>
  <c r="N27" i="1"/>
  <c r="J27" i="1"/>
  <c r="O26" i="1"/>
  <c r="K26" i="1"/>
  <c r="P25" i="1"/>
  <c r="L25" i="1"/>
  <c r="Q24" i="1"/>
  <c r="M24" i="1"/>
  <c r="R23" i="1"/>
  <c r="N23" i="1"/>
  <c r="J23" i="1"/>
  <c r="O22" i="1"/>
  <c r="K22" i="1"/>
  <c r="P87" i="1"/>
  <c r="N85" i="1"/>
  <c r="Q82" i="1"/>
  <c r="O80" i="1"/>
  <c r="M78" i="1"/>
  <c r="P75" i="1"/>
  <c r="N73" i="1"/>
  <c r="L71" i="1"/>
  <c r="O68" i="1"/>
  <c r="M66" i="1"/>
  <c r="K64" i="1"/>
  <c r="N61" i="1"/>
  <c r="P59" i="1"/>
  <c r="R57" i="1"/>
  <c r="K56" i="1"/>
  <c r="M54" i="1"/>
  <c r="M53" i="1"/>
  <c r="N52" i="1"/>
  <c r="O51" i="1"/>
  <c r="R50" i="1"/>
  <c r="N50" i="1"/>
  <c r="J50" i="1"/>
  <c r="O49" i="1"/>
  <c r="K49" i="1"/>
  <c r="P48" i="1"/>
  <c r="L48" i="1"/>
  <c r="Q47" i="1"/>
  <c r="M47" i="1"/>
  <c r="R46" i="1"/>
  <c r="N46" i="1"/>
  <c r="J46" i="1"/>
  <c r="O45" i="1"/>
  <c r="K45" i="1"/>
  <c r="P44" i="1"/>
  <c r="L44" i="1"/>
  <c r="Q43" i="1"/>
  <c r="M43" i="1"/>
  <c r="R42" i="1"/>
  <c r="N42" i="1"/>
  <c r="J42" i="1"/>
  <c r="O41" i="1"/>
  <c r="K41" i="1"/>
  <c r="P40" i="1"/>
  <c r="L40" i="1"/>
  <c r="Q39" i="1"/>
  <c r="M39" i="1"/>
  <c r="R38" i="1"/>
  <c r="N38" i="1"/>
  <c r="J38" i="1"/>
  <c r="O37" i="1"/>
  <c r="K37" i="1"/>
  <c r="P36" i="1"/>
  <c r="L36" i="1"/>
  <c r="Q35" i="1"/>
  <c r="M35" i="1"/>
  <c r="R34" i="1"/>
  <c r="N34" i="1"/>
  <c r="J34" i="1"/>
  <c r="O33" i="1"/>
  <c r="K33" i="1"/>
  <c r="P32" i="1"/>
  <c r="L32" i="1"/>
  <c r="Q31" i="1"/>
  <c r="M31" i="1"/>
  <c r="R30" i="1"/>
  <c r="N30" i="1"/>
  <c r="J30" i="1"/>
  <c r="O29" i="1"/>
  <c r="K29" i="1"/>
  <c r="P28" i="1"/>
  <c r="L28" i="1"/>
  <c r="Q27" i="1"/>
  <c r="M27" i="1"/>
  <c r="R26" i="1"/>
  <c r="N26" i="1"/>
  <c r="J26" i="1"/>
  <c r="O25" i="1"/>
  <c r="K25" i="1"/>
  <c r="P24" i="1"/>
  <c r="L24" i="1"/>
  <c r="Q23" i="1"/>
  <c r="M23" i="1"/>
  <c r="R22" i="1"/>
  <c r="N22" i="1"/>
  <c r="J22" i="1"/>
  <c r="K80" i="1"/>
  <c r="M70" i="1"/>
  <c r="J61" i="1"/>
  <c r="R53" i="1"/>
  <c r="Q50" i="1"/>
  <c r="J49" i="1"/>
  <c r="L47" i="1"/>
  <c r="N45" i="1"/>
  <c r="P43" i="1"/>
  <c r="R41" i="1"/>
  <c r="K40" i="1"/>
  <c r="M38" i="1"/>
  <c r="O36" i="1"/>
  <c r="Q34" i="1"/>
  <c r="J33" i="1"/>
  <c r="L31" i="1"/>
  <c r="N29" i="1"/>
  <c r="P27" i="1"/>
  <c r="P26" i="1"/>
  <c r="Q25" i="1"/>
  <c r="R24" i="1"/>
  <c r="J24" i="1"/>
  <c r="K23" i="1"/>
  <c r="L22" i="1"/>
  <c r="Q22" i="1"/>
  <c r="L26" i="1"/>
  <c r="O23" i="1"/>
  <c r="L23" i="1"/>
  <c r="L87" i="1"/>
  <c r="N77" i="1"/>
  <c r="K68" i="1"/>
  <c r="L59" i="1"/>
  <c r="J53" i="1"/>
  <c r="M50" i="1"/>
  <c r="O48" i="1"/>
  <c r="Q46" i="1"/>
  <c r="J45" i="1"/>
  <c r="L43" i="1"/>
  <c r="N41" i="1"/>
  <c r="P39" i="1"/>
  <c r="R37" i="1"/>
  <c r="K36" i="1"/>
  <c r="M34" i="1"/>
  <c r="O32" i="1"/>
  <c r="Q30" i="1"/>
  <c r="J29" i="1"/>
  <c r="L27" i="1"/>
  <c r="M26" i="1"/>
  <c r="N25" i="1"/>
  <c r="O24" i="1"/>
  <c r="P23" i="1"/>
  <c r="K27" i="1"/>
  <c r="N24" i="1"/>
  <c r="O84" i="1"/>
  <c r="L75" i="1"/>
  <c r="R65" i="1"/>
  <c r="N57" i="1"/>
  <c r="K52" i="1"/>
  <c r="R49" i="1"/>
  <c r="K48" i="1"/>
  <c r="M46" i="1"/>
  <c r="O44" i="1"/>
  <c r="Q42" i="1"/>
  <c r="J41" i="1"/>
  <c r="L39" i="1"/>
  <c r="N37" i="1"/>
  <c r="P35" i="1"/>
  <c r="R33" i="1"/>
  <c r="K32" i="1"/>
  <c r="M30" i="1"/>
  <c r="O28" i="1"/>
  <c r="M25" i="1"/>
  <c r="P22" i="1"/>
  <c r="M22" i="1"/>
  <c r="M82" i="1"/>
  <c r="J73" i="1"/>
  <c r="L63" i="1"/>
  <c r="P55" i="1"/>
  <c r="L51" i="1"/>
  <c r="N49" i="1"/>
  <c r="P47" i="1"/>
  <c r="R45" i="1"/>
  <c r="K44" i="1"/>
  <c r="M42" i="1"/>
  <c r="O40" i="1"/>
  <c r="Q38" i="1"/>
  <c r="J37" i="1"/>
  <c r="L35" i="1"/>
  <c r="N33" i="1"/>
  <c r="P31" i="1"/>
  <c r="R29" i="1"/>
  <c r="K28" i="1"/>
  <c r="Q26" i="1"/>
  <c r="R25" i="1"/>
  <c r="J25" i="1"/>
  <c r="K24" i="1"/>
  <c r="R61" i="1"/>
  <c r="J69" i="1"/>
  <c r="K76" i="1"/>
  <c r="L83" i="1"/>
  <c r="N88" i="1"/>
  <c r="P86" i="1"/>
  <c r="R84" i="1"/>
  <c r="K83" i="1"/>
  <c r="M81" i="1"/>
  <c r="O79" i="1"/>
  <c r="Q77" i="1"/>
  <c r="J76" i="1"/>
  <c r="L74" i="1"/>
  <c r="N72" i="1"/>
  <c r="P70" i="1"/>
  <c r="R68" i="1"/>
  <c r="K67" i="1"/>
  <c r="M65" i="1"/>
  <c r="O63" i="1"/>
  <c r="Q61" i="1"/>
  <c r="J60" i="1"/>
  <c r="L58" i="1"/>
  <c r="N56" i="1"/>
  <c r="P54" i="1"/>
  <c r="R87" i="1"/>
  <c r="K86" i="1"/>
  <c r="M84" i="1"/>
  <c r="O82" i="1"/>
  <c r="Q80" i="1"/>
  <c r="J79" i="1"/>
  <c r="L77" i="1"/>
  <c r="N75" i="1"/>
  <c r="P73" i="1"/>
  <c r="R71" i="1"/>
  <c r="K70" i="1"/>
  <c r="M68" i="1"/>
  <c r="O66" i="1"/>
  <c r="Q64" i="1"/>
  <c r="J63" i="1"/>
  <c r="L61" i="1"/>
  <c r="N59" i="1"/>
  <c r="P57" i="1"/>
  <c r="R55" i="1"/>
  <c r="K54" i="1"/>
  <c r="M52" i="1"/>
  <c r="L88" i="1"/>
  <c r="N86" i="1"/>
  <c r="P84" i="1"/>
  <c r="R82" i="1"/>
  <c r="K81" i="1"/>
  <c r="M79" i="1"/>
  <c r="O77" i="1"/>
  <c r="Q75" i="1"/>
  <c r="J74" i="1"/>
  <c r="L72" i="1"/>
  <c r="N70" i="1"/>
  <c r="P68" i="1"/>
  <c r="R66" i="1"/>
  <c r="K65" i="1"/>
  <c r="M63" i="1"/>
  <c r="O61" i="1"/>
  <c r="Q59" i="1"/>
  <c r="J58" i="1"/>
  <c r="L56" i="1"/>
  <c r="N54" i="1"/>
  <c r="P52" i="1"/>
  <c r="P63" i="1"/>
  <c r="Q70" i="1"/>
  <c r="R77" i="1"/>
  <c r="J85" i="1"/>
  <c r="J88" i="1"/>
  <c r="L86" i="1"/>
  <c r="N84" i="1"/>
  <c r="P82" i="1"/>
  <c r="R80" i="1"/>
  <c r="K79" i="1"/>
  <c r="M77" i="1"/>
  <c r="O75" i="1"/>
  <c r="Q73" i="1"/>
  <c r="J72" i="1"/>
  <c r="L70" i="1"/>
  <c r="N68" i="1"/>
  <c r="P66" i="1"/>
  <c r="R64" i="1"/>
  <c r="K63" i="1"/>
  <c r="M61" i="1"/>
  <c r="O59" i="1"/>
  <c r="Q57" i="1"/>
  <c r="N65" i="1"/>
  <c r="O72" i="1"/>
  <c r="P79" i="1"/>
  <c r="Q86" i="1"/>
  <c r="O87" i="1"/>
  <c r="Q85" i="1"/>
  <c r="J84" i="1"/>
  <c r="L82" i="1"/>
  <c r="N80" i="1"/>
  <c r="P78" i="1"/>
  <c r="R76" i="1"/>
  <c r="K75" i="1"/>
  <c r="M73" i="1"/>
  <c r="O71" i="1"/>
  <c r="Q69" i="1"/>
  <c r="J68" i="1"/>
  <c r="L66" i="1"/>
  <c r="N64" i="1"/>
  <c r="P62" i="1"/>
  <c r="R60" i="1"/>
  <c r="K59" i="1"/>
  <c r="M57" i="1"/>
  <c r="O55" i="1"/>
  <c r="Q88" i="1"/>
  <c r="J87" i="1"/>
  <c r="L85" i="1"/>
  <c r="N83" i="1"/>
  <c r="P81" i="1"/>
  <c r="R79" i="1"/>
  <c r="K78" i="1"/>
  <c r="M76" i="1"/>
  <c r="O74" i="1"/>
  <c r="Q72" i="1"/>
  <c r="J71" i="1"/>
  <c r="L69" i="1"/>
  <c r="N67" i="1"/>
  <c r="P65" i="1"/>
  <c r="R63" i="1"/>
  <c r="K62" i="1"/>
  <c r="M60" i="1"/>
  <c r="O58" i="1"/>
  <c r="Q56" i="1"/>
  <c r="J55" i="1"/>
  <c r="L53" i="1"/>
  <c r="N51" i="1"/>
  <c r="M87" i="1"/>
  <c r="O85" i="1"/>
  <c r="Q83" i="1"/>
  <c r="J82" i="1"/>
  <c r="L80" i="1"/>
  <c r="N78" i="1"/>
  <c r="P76" i="1"/>
  <c r="R74" i="1"/>
  <c r="K73" i="1"/>
  <c r="M71" i="1"/>
  <c r="O69" i="1"/>
  <c r="Q67" i="1"/>
  <c r="J66" i="1"/>
  <c r="L64" i="1"/>
  <c r="N62" i="1"/>
  <c r="P60" i="1"/>
  <c r="R58" i="1"/>
  <c r="K57" i="1"/>
  <c r="M55" i="1"/>
  <c r="O53" i="1"/>
  <c r="Q51" i="1"/>
  <c r="O88" i="1"/>
  <c r="O105" i="1" s="1"/>
  <c r="L67" i="1"/>
  <c r="M74" i="1"/>
  <c r="N81" i="1"/>
  <c r="R88" i="1"/>
  <c r="R105" i="1" s="1"/>
  <c r="K87" i="1"/>
  <c r="M85" i="1"/>
  <c r="O83" i="1"/>
  <c r="Q81" i="1"/>
  <c r="J80" i="1"/>
  <c r="L78" i="1"/>
  <c r="N76" i="1"/>
  <c r="P74" i="1"/>
  <c r="R72" i="1"/>
  <c r="K71" i="1"/>
  <c r="M69" i="1"/>
  <c r="O67" i="1"/>
  <c r="Q65" i="1"/>
  <c r="J64" i="1"/>
  <c r="N60" i="1"/>
  <c r="K55" i="1"/>
  <c r="O86" i="1"/>
  <c r="J83" i="1"/>
  <c r="N79" i="1"/>
  <c r="R75" i="1"/>
  <c r="M72" i="1"/>
  <c r="Q68" i="1"/>
  <c r="L65" i="1"/>
  <c r="P61" i="1"/>
  <c r="K58" i="1"/>
  <c r="O54" i="1"/>
  <c r="P88" i="1"/>
  <c r="K85" i="1"/>
  <c r="O81" i="1"/>
  <c r="J78" i="1"/>
  <c r="N74" i="1"/>
  <c r="R70" i="1"/>
  <c r="M67" i="1"/>
  <c r="Q63" i="1"/>
  <c r="L60" i="1"/>
  <c r="P56" i="1"/>
  <c r="K53" i="1"/>
  <c r="P58" i="1"/>
  <c r="L54" i="1"/>
  <c r="P85" i="1"/>
  <c r="K82" i="1"/>
  <c r="O78" i="1"/>
  <c r="J75" i="1"/>
  <c r="N71" i="1"/>
  <c r="R67" i="1"/>
  <c r="M64" i="1"/>
  <c r="Q60" i="1"/>
  <c r="L57" i="1"/>
  <c r="P53" i="1"/>
  <c r="Q87" i="1"/>
  <c r="L84" i="1"/>
  <c r="P80" i="1"/>
  <c r="K77" i="1"/>
  <c r="O73" i="1"/>
  <c r="J70" i="1"/>
  <c r="N66" i="1"/>
  <c r="R62" i="1"/>
  <c r="M59" i="1"/>
  <c r="Q55" i="1"/>
  <c r="L52" i="1"/>
  <c r="P64" i="1"/>
  <c r="O57" i="1"/>
  <c r="R56" i="1"/>
  <c r="M88" i="1"/>
  <c r="M105" i="1" s="1"/>
  <c r="Q84" i="1"/>
  <c r="L81" i="1"/>
  <c r="P77" i="1"/>
  <c r="K74" i="1"/>
  <c r="O70" i="1"/>
  <c r="J67" i="1"/>
  <c r="N63" i="1"/>
  <c r="R59" i="1"/>
  <c r="M56" i="1"/>
  <c r="Q52" i="1"/>
  <c r="R86" i="1"/>
  <c r="M83" i="1"/>
  <c r="Q79" i="1"/>
  <c r="L76" i="1"/>
  <c r="P72" i="1"/>
  <c r="K69" i="1"/>
  <c r="O65" i="1"/>
  <c r="J62" i="1"/>
  <c r="N58" i="1"/>
  <c r="R54" i="1"/>
  <c r="M51" i="1"/>
  <c r="L62" i="1"/>
  <c r="J56" i="1"/>
  <c r="N87" i="1"/>
  <c r="R83" i="1"/>
  <c r="M80" i="1"/>
  <c r="Q76" i="1"/>
  <c r="L73" i="1"/>
  <c r="P69" i="1"/>
  <c r="K66" i="1"/>
  <c r="O62" i="1"/>
  <c r="J59" i="1"/>
  <c r="N55" i="1"/>
  <c r="R51" i="1"/>
  <c r="J86" i="1"/>
  <c r="N82" i="1"/>
  <c r="R78" i="1"/>
  <c r="M75" i="1"/>
  <c r="Q71" i="1"/>
  <c r="L68" i="1"/>
  <c r="K61" i="1"/>
  <c r="J54" i="1"/>
  <c r="J8" i="1"/>
  <c r="M104" i="1" l="1"/>
  <c r="P105" i="1"/>
  <c r="L105" i="1"/>
  <c r="N105" i="1"/>
  <c r="N104" i="1"/>
  <c r="O104" i="1"/>
  <c r="Q104" i="1"/>
  <c r="Q105" i="1"/>
  <c r="K105" i="1"/>
  <c r="K104" i="1"/>
  <c r="T98" i="1"/>
  <c r="S98" i="1"/>
  <c r="S103" i="1"/>
  <c r="T103" i="1"/>
  <c r="S99" i="1"/>
  <c r="T99" i="1"/>
  <c r="T100" i="1"/>
  <c r="S100" i="1"/>
  <c r="S101" i="1"/>
  <c r="T101" i="1"/>
  <c r="T102" i="1"/>
  <c r="S102" i="1"/>
  <c r="S92" i="1"/>
  <c r="T92" i="1"/>
  <c r="T96" i="1"/>
  <c r="S96" i="1"/>
  <c r="S97" i="1"/>
  <c r="T97" i="1"/>
  <c r="T90" i="1"/>
  <c r="S90" i="1"/>
  <c r="S91" i="1"/>
  <c r="T91" i="1"/>
  <c r="S95" i="1"/>
  <c r="T95" i="1"/>
  <c r="S93" i="1"/>
  <c r="T93" i="1"/>
  <c r="T94" i="1"/>
  <c r="S94" i="1"/>
  <c r="S25" i="1"/>
  <c r="T25" i="1"/>
  <c r="T85" i="1"/>
  <c r="S85" i="1"/>
  <c r="T54" i="1"/>
  <c r="S54" i="1"/>
  <c r="T79" i="1"/>
  <c r="S79" i="1"/>
  <c r="T60" i="1"/>
  <c r="S60" i="1"/>
  <c r="T82" i="1"/>
  <c r="S82" i="1"/>
  <c r="T40" i="1"/>
  <c r="S40" i="1"/>
  <c r="S51" i="1"/>
  <c r="T51" i="1"/>
  <c r="T62" i="1"/>
  <c r="S62" i="1"/>
  <c r="S73" i="1"/>
  <c r="T73" i="1"/>
  <c r="T33" i="1"/>
  <c r="S33" i="1"/>
  <c r="T47" i="1"/>
  <c r="S47" i="1"/>
  <c r="S35" i="1"/>
  <c r="T35" i="1"/>
  <c r="T32" i="1"/>
  <c r="S32" i="1"/>
  <c r="T34" i="1"/>
  <c r="S34" i="1"/>
  <c r="S49" i="1"/>
  <c r="T49" i="1"/>
  <c r="T76" i="1"/>
  <c r="S76" i="1"/>
  <c r="T45" i="1"/>
  <c r="S45" i="1"/>
  <c r="T56" i="1"/>
  <c r="S56" i="1"/>
  <c r="S67" i="1"/>
  <c r="T67" i="1"/>
  <c r="T78" i="1"/>
  <c r="S78" i="1"/>
  <c r="S57" i="1"/>
  <c r="T57" i="1"/>
  <c r="S65" i="1"/>
  <c r="T65" i="1"/>
  <c r="T55" i="1"/>
  <c r="S55" i="1"/>
  <c r="S41" i="1"/>
  <c r="T41" i="1"/>
  <c r="T68" i="1"/>
  <c r="S68" i="1"/>
  <c r="T84" i="1"/>
  <c r="S84" i="1"/>
  <c r="T53" i="1"/>
  <c r="S53" i="1"/>
  <c r="T64" i="1"/>
  <c r="S64" i="1"/>
  <c r="S75" i="1"/>
  <c r="T75" i="1"/>
  <c r="T86" i="1"/>
  <c r="S86" i="1"/>
  <c r="S81" i="1"/>
  <c r="T81" i="1"/>
  <c r="S29" i="1"/>
  <c r="T29" i="1"/>
  <c r="T24" i="1"/>
  <c r="S24" i="1"/>
  <c r="T42" i="1"/>
  <c r="S42" i="1"/>
  <c r="T39" i="1"/>
  <c r="S39" i="1"/>
  <c r="T50" i="1"/>
  <c r="S50" i="1"/>
  <c r="T61" i="1"/>
  <c r="S61" i="1"/>
  <c r="T72" i="1"/>
  <c r="S72" i="1"/>
  <c r="S83" i="1"/>
  <c r="T83" i="1"/>
  <c r="S30" i="1"/>
  <c r="T30" i="1"/>
  <c r="T27" i="1"/>
  <c r="S27" i="1"/>
  <c r="T26" i="1"/>
  <c r="S26" i="1"/>
  <c r="T74" i="1"/>
  <c r="S74" i="1"/>
  <c r="S37" i="1"/>
  <c r="T37" i="1"/>
  <c r="S59" i="1"/>
  <c r="T59" i="1"/>
  <c r="T87" i="1"/>
  <c r="S87" i="1"/>
  <c r="T63" i="1"/>
  <c r="S63" i="1"/>
  <c r="T28" i="1"/>
  <c r="S28" i="1"/>
  <c r="S36" i="1"/>
  <c r="T36" i="1"/>
  <c r="T58" i="1"/>
  <c r="S58" i="1"/>
  <c r="T69" i="1"/>
  <c r="S69" i="1"/>
  <c r="T80" i="1"/>
  <c r="S80" i="1"/>
  <c r="T38" i="1"/>
  <c r="S38" i="1"/>
  <c r="T52" i="1"/>
  <c r="S52" i="1"/>
  <c r="S43" i="1"/>
  <c r="T43" i="1"/>
  <c r="T48" i="1"/>
  <c r="S48" i="1"/>
  <c r="T70" i="1"/>
  <c r="S70" i="1"/>
  <c r="T44" i="1"/>
  <c r="S44" i="1"/>
  <c r="T66" i="1"/>
  <c r="S66" i="1"/>
  <c r="T77" i="1"/>
  <c r="S77" i="1"/>
  <c r="T88" i="1"/>
  <c r="S88" i="1"/>
  <c r="T46" i="1"/>
  <c r="S46" i="1"/>
  <c r="T31" i="1"/>
  <c r="S31" i="1"/>
  <c r="T71" i="1"/>
  <c r="S71" i="1"/>
  <c r="T23" i="1"/>
  <c r="S23" i="1"/>
</calcChain>
</file>

<file path=xl/sharedStrings.xml><?xml version="1.0" encoding="utf-8"?>
<sst xmlns="http://schemas.openxmlformats.org/spreadsheetml/2006/main" count="91" uniqueCount="74">
  <si>
    <t>35 heures</t>
  </si>
  <si>
    <t>32 heures "collectif"</t>
  </si>
  <si>
    <t>32 heures "individuel"</t>
  </si>
  <si>
    <t>MR</t>
  </si>
  <si>
    <t>SNB</t>
  </si>
  <si>
    <t>HH</t>
  </si>
  <si>
    <t>Votre horaire hebdomadaire :</t>
  </si>
  <si>
    <t>Votre majoration résidentielle :</t>
  </si>
  <si>
    <t>ECHELONS</t>
  </si>
  <si>
    <t>Echelon</t>
  </si>
  <si>
    <t>Ecarts</t>
  </si>
  <si>
    <t>Ancienneté</t>
  </si>
  <si>
    <t>4 ans</t>
  </si>
  <si>
    <t>6 ans</t>
  </si>
  <si>
    <t>9,5 ans</t>
  </si>
  <si>
    <t>13 ans</t>
  </si>
  <si>
    <t>17 ans</t>
  </si>
  <si>
    <t>21 ans</t>
  </si>
  <si>
    <t>25 ans</t>
  </si>
  <si>
    <t>30 ans</t>
  </si>
  <si>
    <t>34 ans</t>
  </si>
  <si>
    <t xml:space="preserve">Majoration </t>
  </si>
  <si>
    <t>NR</t>
  </si>
  <si>
    <t>Indice</t>
  </si>
  <si>
    <t>Cumulé</t>
  </si>
  <si>
    <t>NIVEAU DE REMUNERATION</t>
  </si>
  <si>
    <t>GF
3</t>
  </si>
  <si>
    <t>GF
4</t>
  </si>
  <si>
    <t>GF
5</t>
  </si>
  <si>
    <t xml:space="preserve"> </t>
  </si>
  <si>
    <t>GF
6</t>
  </si>
  <si>
    <t>GF
7</t>
  </si>
  <si>
    <t>GF
8</t>
  </si>
  <si>
    <t>GF
9</t>
  </si>
  <si>
    <t>GF
10</t>
  </si>
  <si>
    <t>GF
11</t>
  </si>
  <si>
    <t>GF
12</t>
  </si>
  <si>
    <t>GF
13</t>
  </si>
  <si>
    <t>GF
14</t>
  </si>
  <si>
    <t>GF
15</t>
  </si>
  <si>
    <t>GF
16</t>
  </si>
  <si>
    <t>GF
17</t>
  </si>
  <si>
    <t>GF
18</t>
  </si>
  <si>
    <t>GF
19</t>
  </si>
  <si>
    <t>PLAGE H</t>
  </si>
  <si>
    <t>PLAGE G</t>
  </si>
  <si>
    <t>PLAGE F</t>
  </si>
  <si>
    <t>PLAGE E</t>
  </si>
  <si>
    <t>PLAGE D</t>
  </si>
  <si>
    <t>PLAGE C</t>
  </si>
  <si>
    <t>PLAGE B</t>
  </si>
  <si>
    <t>PLAGE A</t>
  </si>
  <si>
    <t>Les agents relevant des échelons 1, 2 et 3 sont rémunérés à l'échelon 4</t>
  </si>
  <si>
    <r>
      <t xml:space="preserve">Grille de rémunération brute au 1er janvier 2021 </t>
    </r>
    <r>
      <rPr>
        <i/>
        <sz val="16"/>
        <color theme="3"/>
        <rFont val="Gadugi"/>
        <family val="2"/>
      </rPr>
      <t>(Document non contractuel)</t>
    </r>
  </si>
  <si>
    <t>CA</t>
  </si>
  <si>
    <t>CB</t>
  </si>
  <si>
    <t>DA</t>
  </si>
  <si>
    <t>DB</t>
  </si>
  <si>
    <t>EA</t>
  </si>
  <si>
    <t>FA</t>
  </si>
  <si>
    <t>GA</t>
  </si>
  <si>
    <t>HA</t>
  </si>
  <si>
    <t>HB</t>
  </si>
  <si>
    <t>IA</t>
  </si>
  <si>
    <t>IB</t>
  </si>
  <si>
    <t>JA</t>
  </si>
  <si>
    <t>JB</t>
  </si>
  <si>
    <t>KA</t>
  </si>
  <si>
    <t>KB</t>
  </si>
  <si>
    <t>U1</t>
  </si>
  <si>
    <t>U2</t>
  </si>
  <si>
    <t>U3</t>
  </si>
  <si>
    <t xml:space="preserve">Evolution liée à l'ancienneté (inter-échelons et cumulée) </t>
  </si>
  <si>
    <r>
      <rPr>
        <b/>
        <sz val="12"/>
        <rFont val="Gadugi"/>
        <family val="2"/>
      </rPr>
      <t>Note ARTT 1999</t>
    </r>
    <r>
      <rPr>
        <sz val="12"/>
        <rFont val="Gadugi"/>
        <family val="2"/>
      </rPr>
      <t xml:space="preserve"> : pour les agents dont le coefficient (NR, échelon) est inférieur à celui du NR100 échelon 4 le calcul de la prime est effectué sur la base du NR100 échelon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</si>
</sst>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43">
    <font>
      <sz val="10"/>
      <name val="Arial"/>
      <family val="2"/>
    </font>
    <font>
      <sz val="8"/>
      <color rgb="FF000000"/>
      <name val="Segoe UI"/>
      <family val="2"/>
    </font>
    <font>
      <sz val="10"/>
      <name val="Arial"/>
      <family val="2"/>
    </font>
    <font>
      <sz val="10"/>
      <color theme="4" tint="-0.249977111117893"/>
      <name val="Arial"/>
      <family val="2"/>
    </font>
    <font>
      <sz val="8"/>
      <color theme="4" tint="-0.249977111117893"/>
      <name val="Frutiger 45"/>
      <family val="2"/>
    </font>
    <font>
      <sz val="8"/>
      <color theme="4" tint="-0.249977111117893"/>
      <name val="Arial"/>
      <family val="2"/>
    </font>
    <font>
      <b/>
      <sz val="22"/>
      <color theme="3"/>
      <name val="Gadugi"/>
      <family val="2"/>
    </font>
    <font>
      <sz val="14"/>
      <color theme="3"/>
      <name val="Gadugi"/>
      <family val="2"/>
    </font>
    <font>
      <sz val="10"/>
      <color rgb="FFFFFFFF"/>
      <name val="Arial"/>
      <family val="2"/>
    </font>
    <font>
      <sz val="8"/>
      <name val="Frutiger 45"/>
      <family val="2"/>
    </font>
    <font>
      <b/>
      <sz val="10"/>
      <name val="Frutiger 45"/>
    </font>
    <font>
      <sz val="10"/>
      <name val="Frutiger 45"/>
      <family val="2"/>
    </font>
    <font>
      <b/>
      <sz val="9"/>
      <color indexed="9"/>
      <name val="Arial"/>
      <family val="2"/>
    </font>
    <font>
      <b/>
      <sz val="14"/>
      <color indexed="18"/>
      <name val="Arial"/>
      <family val="2"/>
    </font>
    <font>
      <b/>
      <sz val="9"/>
      <name val="Comic Sans MS"/>
      <family val="4"/>
    </font>
    <font>
      <b/>
      <sz val="12"/>
      <name val="Arial"/>
      <family val="2"/>
    </font>
    <font>
      <sz val="8"/>
      <color indexed="9"/>
      <name val="Frutiger 45"/>
      <family val="2"/>
    </font>
    <font>
      <sz val="16"/>
      <name val="Gadugi"/>
      <family val="2"/>
    </font>
    <font>
      <b/>
      <sz val="16"/>
      <name val="Arial"/>
      <family val="2"/>
    </font>
    <font>
      <b/>
      <sz val="12"/>
      <color indexed="10"/>
      <name val="Arial"/>
      <family val="2"/>
    </font>
    <font>
      <b/>
      <sz val="12"/>
      <name val="Arial Narrow"/>
      <family val="2"/>
    </font>
    <font>
      <b/>
      <sz val="11"/>
      <color theme="4" tint="-0.249977111117893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sz val="11"/>
      <color indexed="9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2"/>
      <color indexed="18"/>
      <name val="Arial"/>
      <family val="2"/>
    </font>
    <font>
      <sz val="12"/>
      <color theme="0"/>
      <name val="Arial Narrow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2"/>
      <color theme="3"/>
      <name val="Gadugi"/>
      <family val="2"/>
    </font>
    <font>
      <b/>
      <sz val="14"/>
      <name val="Arial"/>
      <family val="2"/>
    </font>
    <font>
      <sz val="14"/>
      <name val="Frutiger 45"/>
      <family val="2"/>
    </font>
    <font>
      <b/>
      <sz val="14"/>
      <color indexed="10"/>
      <name val="Arial"/>
      <family val="2"/>
    </font>
    <font>
      <sz val="14"/>
      <name val="Arial"/>
      <family val="2"/>
    </font>
    <font>
      <sz val="12"/>
      <color theme="0"/>
      <name val="Arial"/>
      <family val="2"/>
    </font>
    <font>
      <b/>
      <sz val="14"/>
      <color theme="3"/>
      <name val="Gadugi"/>
      <family val="2"/>
    </font>
    <font>
      <i/>
      <sz val="16"/>
      <color theme="3"/>
      <name val="Gadugi"/>
      <family val="2"/>
    </font>
    <font>
      <b/>
      <sz val="9"/>
      <name val="Arial"/>
      <family val="2"/>
    </font>
    <font>
      <b/>
      <sz val="8"/>
      <color theme="4" tint="-0.249977111117893"/>
      <name val="Arial"/>
      <family val="2"/>
    </font>
    <font>
      <sz val="12"/>
      <name val="Gadugi"/>
      <family val="2"/>
    </font>
    <font>
      <b/>
      <sz val="12"/>
      <name val="Gadugi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indexed="24"/>
      </patternFill>
    </fill>
    <fill>
      <patternFill patternType="solid">
        <fgColor rgb="FF36609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rgb="FF36609C"/>
      </left>
      <right/>
      <top style="thin">
        <color rgb="FF36609C"/>
      </top>
      <bottom/>
      <diagonal/>
    </border>
    <border>
      <left/>
      <right/>
      <top style="thin">
        <color rgb="FF36609C"/>
      </top>
      <bottom/>
      <diagonal/>
    </border>
    <border>
      <left/>
      <right style="thin">
        <color rgb="FF36609C"/>
      </right>
      <top style="thin">
        <color rgb="FF36609C"/>
      </top>
      <bottom/>
      <diagonal/>
    </border>
    <border>
      <left style="thin">
        <color rgb="FF36609C"/>
      </left>
      <right/>
      <top/>
      <bottom/>
      <diagonal/>
    </border>
    <border>
      <left/>
      <right style="thin">
        <color rgb="FF36609C"/>
      </right>
      <top/>
      <bottom/>
      <diagonal/>
    </border>
    <border>
      <left style="thin">
        <color rgb="FF36609C"/>
      </left>
      <right/>
      <top/>
      <bottom style="medium">
        <color rgb="FF36609C"/>
      </bottom>
      <diagonal/>
    </border>
    <border>
      <left/>
      <right style="thin">
        <color rgb="FF36609C"/>
      </right>
      <top/>
      <bottom style="medium">
        <color rgb="FF36609C"/>
      </bottom>
      <diagonal/>
    </border>
    <border>
      <left style="thin">
        <color rgb="FF36609C"/>
      </left>
      <right style="thin">
        <color rgb="FF36609C"/>
      </right>
      <top style="thin">
        <color rgb="FF36609C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rgb="FF36609C"/>
      </left>
      <right style="thin">
        <color rgb="FF36609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rgb="FF36609C"/>
      </left>
      <right/>
      <top/>
      <bottom style="thin">
        <color rgb="FF36609C"/>
      </bottom>
      <diagonal/>
    </border>
    <border>
      <left/>
      <right style="thin">
        <color rgb="FF36609C"/>
      </right>
      <top/>
      <bottom style="thin">
        <color rgb="FF36609C"/>
      </bottom>
      <diagonal/>
    </border>
    <border>
      <left style="thin">
        <color rgb="FF36609C"/>
      </left>
      <right style="thin">
        <color rgb="FF36609C"/>
      </right>
      <top/>
      <bottom style="thin">
        <color rgb="FF36609C"/>
      </bottom>
      <diagonal/>
    </border>
    <border>
      <left/>
      <right/>
      <top/>
      <bottom style="thin">
        <color rgb="FF36609C"/>
      </bottom>
      <diagonal/>
    </border>
    <border>
      <left/>
      <right/>
      <top style="thin">
        <color theme="5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3" fillId="0" borderId="2" xfId="0" applyFont="1" applyBorder="1"/>
    <xf numFmtId="0" fontId="2" fillId="0" borderId="0" xfId="0" applyFont="1"/>
    <xf numFmtId="0" fontId="0" fillId="0" borderId="0" xfId="0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9" xfId="0" applyBorder="1" applyAlignment="1">
      <alignment vertical="center"/>
    </xf>
    <xf numFmtId="0" fontId="2" fillId="0" borderId="0" xfId="0" applyFont="1" applyAlignment="1">
      <alignment vertical="center"/>
    </xf>
    <xf numFmtId="10" fontId="14" fillId="7" borderId="4" xfId="1" applyNumberFormat="1" applyFont="1" applyFill="1" applyBorder="1" applyAlignment="1" applyProtection="1">
      <alignment vertical="center"/>
    </xf>
    <xf numFmtId="164" fontId="14" fillId="7" borderId="5" xfId="1" applyNumberFormat="1" applyFont="1" applyFill="1" applyBorder="1" applyAlignment="1" applyProtection="1">
      <alignment vertical="center"/>
    </xf>
    <xf numFmtId="0" fontId="9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9" fillId="0" borderId="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5" fillId="0" borderId="9" xfId="0" applyFont="1" applyBorder="1"/>
    <xf numFmtId="0" fontId="15" fillId="0" borderId="0" xfId="0" applyFont="1" applyAlignment="1">
      <alignment horizontal="center" vertical="center"/>
    </xf>
    <xf numFmtId="10" fontId="9" fillId="0" borderId="0" xfId="1" applyNumberFormat="1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center" vertical="center"/>
    </xf>
    <xf numFmtId="0" fontId="15" fillId="0" borderId="21" xfId="0" applyFont="1" applyBorder="1"/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textRotation="90"/>
    </xf>
    <xf numFmtId="0" fontId="15" fillId="0" borderId="0" xfId="0" applyFont="1"/>
    <xf numFmtId="0" fontId="15" fillId="0" borderId="26" xfId="0" applyFont="1" applyBorder="1" applyAlignment="1">
      <alignment horizontal="center" vertical="center"/>
    </xf>
    <xf numFmtId="10" fontId="20" fillId="7" borderId="4" xfId="1" applyNumberFormat="1" applyFont="1" applyFill="1" applyBorder="1" applyAlignment="1" applyProtection="1">
      <alignment vertical="center"/>
    </xf>
    <xf numFmtId="164" fontId="20" fillId="7" borderId="5" xfId="1" applyNumberFormat="1" applyFont="1" applyFill="1" applyBorder="1" applyAlignment="1" applyProtection="1">
      <alignment vertical="center"/>
    </xf>
    <xf numFmtId="10" fontId="20" fillId="7" borderId="32" xfId="1" applyNumberFormat="1" applyFont="1" applyFill="1" applyBorder="1" applyAlignment="1" applyProtection="1">
      <alignment vertical="center"/>
    </xf>
    <xf numFmtId="164" fontId="20" fillId="7" borderId="33" xfId="1" applyNumberFormat="1" applyFont="1" applyFill="1" applyBorder="1" applyAlignment="1" applyProtection="1">
      <alignment vertical="center"/>
    </xf>
    <xf numFmtId="0" fontId="21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3" fillId="0" borderId="0" xfId="0" applyFont="1"/>
    <xf numFmtId="0" fontId="22" fillId="3" borderId="0" xfId="0" applyFont="1" applyFill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164" fontId="22" fillId="3" borderId="0" xfId="1" applyNumberFormat="1" applyFont="1" applyFill="1" applyBorder="1" applyAlignment="1" applyProtection="1">
      <alignment horizontal="center" vertical="center"/>
    </xf>
    <xf numFmtId="164" fontId="22" fillId="3" borderId="5" xfId="1" applyNumberFormat="1" applyFont="1" applyFill="1" applyBorder="1" applyAlignment="1" applyProtection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9" fontId="22" fillId="3" borderId="0" xfId="0" applyNumberFormat="1" applyFont="1" applyFill="1" applyAlignment="1">
      <alignment horizontal="center" vertical="center"/>
    </xf>
    <xf numFmtId="10" fontId="25" fillId="4" borderId="4" xfId="1" applyNumberFormat="1" applyFont="1" applyFill="1" applyBorder="1" applyAlignment="1" applyProtection="1">
      <alignment horizontal="center" vertical="center"/>
    </xf>
    <xf numFmtId="164" fontId="25" fillId="4" borderId="5" xfId="1" applyNumberFormat="1" applyFont="1" applyFill="1" applyBorder="1" applyAlignment="1" applyProtection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7" fillId="6" borderId="10" xfId="0" applyFont="1" applyFill="1" applyBorder="1" applyAlignment="1">
      <alignment horizontal="center" vertical="center"/>
    </xf>
    <xf numFmtId="0" fontId="27" fillId="8" borderId="10" xfId="0" applyFont="1" applyFill="1" applyBorder="1" applyAlignment="1">
      <alignment horizontal="center" vertical="center"/>
    </xf>
    <xf numFmtId="0" fontId="27" fillId="6" borderId="34" xfId="0" applyFont="1" applyFill="1" applyBorder="1" applyAlignment="1">
      <alignment horizontal="center" vertical="center"/>
    </xf>
    <xf numFmtId="0" fontId="29" fillId="6" borderId="0" xfId="0" applyFont="1" applyFill="1" applyAlignment="1">
      <alignment horizontal="center" vertical="center"/>
    </xf>
    <xf numFmtId="165" fontId="30" fillId="6" borderId="0" xfId="0" applyNumberFormat="1" applyFont="1" applyFill="1" applyAlignment="1">
      <alignment horizontal="center" vertical="center"/>
    </xf>
    <xf numFmtId="4" fontId="30" fillId="6" borderId="0" xfId="0" applyNumberFormat="1" applyFont="1" applyFill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165" fontId="30" fillId="8" borderId="0" xfId="0" applyNumberFormat="1" applyFont="1" applyFill="1" applyAlignment="1">
      <alignment horizontal="center" vertical="center"/>
    </xf>
    <xf numFmtId="4" fontId="30" fillId="8" borderId="0" xfId="0" applyNumberFormat="1" applyFont="1" applyFill="1" applyAlignment="1">
      <alignment horizontal="center" vertical="center"/>
    </xf>
    <xf numFmtId="4" fontId="30" fillId="8" borderId="5" xfId="0" applyNumberFormat="1" applyFont="1" applyFill="1" applyBorder="1" applyAlignment="1">
      <alignment horizontal="center" vertical="center"/>
    </xf>
    <xf numFmtId="4" fontId="30" fillId="6" borderId="5" xfId="0" applyNumberFormat="1" applyFont="1" applyFill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0" fontId="33" fillId="0" borderId="0" xfId="1" applyNumberFormat="1" applyFont="1" applyFill="1" applyBorder="1" applyAlignment="1" applyProtection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21" xfId="0" applyFont="1" applyBorder="1"/>
    <xf numFmtId="0" fontId="32" fillId="0" borderId="0" xfId="0" applyFont="1"/>
    <xf numFmtId="0" fontId="32" fillId="0" borderId="22" xfId="0" applyFont="1" applyBorder="1"/>
    <xf numFmtId="0" fontId="32" fillId="0" borderId="13" xfId="0" applyFont="1" applyBorder="1"/>
    <xf numFmtId="10" fontId="33" fillId="0" borderId="9" xfId="1" applyNumberFormat="1" applyFont="1" applyFill="1" applyBorder="1" applyAlignment="1" applyProtection="1">
      <alignment horizontal="center" vertical="center"/>
    </xf>
    <xf numFmtId="0" fontId="32" fillId="0" borderId="16" xfId="0" applyFont="1" applyBorder="1"/>
    <xf numFmtId="10" fontId="33" fillId="0" borderId="21" xfId="1" applyNumberFormat="1" applyFont="1" applyFill="1" applyBorder="1" applyAlignment="1" applyProtection="1">
      <alignment horizontal="center" vertical="center"/>
    </xf>
    <xf numFmtId="0" fontId="32" fillId="0" borderId="22" xfId="0" applyFont="1" applyBorder="1" applyAlignment="1">
      <alignment horizontal="center"/>
    </xf>
    <xf numFmtId="0" fontId="34" fillId="0" borderId="0" xfId="0" applyFont="1" applyAlignment="1">
      <alignment horizontal="center" vertical="center" textRotation="90"/>
    </xf>
    <xf numFmtId="0" fontId="33" fillId="0" borderId="0" xfId="0" applyFont="1" applyAlignment="1">
      <alignment horizontal="center" vertical="center"/>
    </xf>
    <xf numFmtId="0" fontId="35" fillId="0" borderId="0" xfId="0" applyFont="1"/>
    <xf numFmtId="0" fontId="33" fillId="0" borderId="0" xfId="0" applyFont="1" applyAlignment="1">
      <alignment horizontal="center"/>
    </xf>
    <xf numFmtId="0" fontId="33" fillId="0" borderId="13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26" fillId="11" borderId="0" xfId="0" applyFont="1" applyFill="1"/>
    <xf numFmtId="0" fontId="26" fillId="11" borderId="0" xfId="0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0" fillId="13" borderId="2" xfId="0" applyFont="1" applyFill="1" applyBorder="1" applyProtection="1">
      <protection locked="0"/>
    </xf>
    <xf numFmtId="0" fontId="0" fillId="13" borderId="0" xfId="1" applyNumberFormat="1" applyFont="1" applyFill="1" applyBorder="1" applyAlignment="1" applyProtection="1">
      <protection locked="0"/>
    </xf>
    <xf numFmtId="0" fontId="39" fillId="14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 textRotation="90"/>
    </xf>
    <xf numFmtId="165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NumberFormat="1"/>
    <xf numFmtId="2" fontId="40" fillId="0" borderId="0" xfId="0" applyNumberFormat="1" applyFont="1" applyAlignment="1">
      <alignment horizontal="center"/>
    </xf>
    <xf numFmtId="0" fontId="41" fillId="0" borderId="0" xfId="0" applyFont="1" applyAlignment="1">
      <alignment vertical="top"/>
    </xf>
    <xf numFmtId="10" fontId="20" fillId="7" borderId="0" xfId="1" applyNumberFormat="1" applyFont="1" applyFill="1" applyBorder="1" applyAlignment="1" applyProtection="1">
      <alignment vertical="center"/>
    </xf>
    <xf numFmtId="164" fontId="20" fillId="7" borderId="0" xfId="1" applyNumberFormat="1" applyFont="1" applyFill="1" applyBorder="1" applyAlignment="1" applyProtection="1">
      <alignment vertical="center"/>
    </xf>
    <xf numFmtId="164" fontId="22" fillId="3" borderId="0" xfId="0" applyNumberFormat="1" applyFont="1" applyFill="1" applyAlignment="1">
      <alignment horizontal="center" vertical="center"/>
    </xf>
    <xf numFmtId="0" fontId="32" fillId="11" borderId="0" xfId="0" applyFont="1" applyFill="1" applyBorder="1" applyAlignment="1">
      <alignment horizontal="center" vertical="center"/>
    </xf>
    <xf numFmtId="164" fontId="28" fillId="15" borderId="0" xfId="1" applyNumberFormat="1" applyFont="1" applyFill="1" applyBorder="1" applyAlignment="1" applyProtection="1">
      <alignment horizontal="center" vertical="center"/>
    </xf>
    <xf numFmtId="0" fontId="29" fillId="6" borderId="35" xfId="0" applyFont="1" applyFill="1" applyBorder="1" applyAlignment="1">
      <alignment horizontal="center" vertical="center"/>
    </xf>
    <xf numFmtId="165" fontId="30" fillId="6" borderId="35" xfId="0" applyNumberFormat="1" applyFont="1" applyFill="1" applyBorder="1" applyAlignment="1">
      <alignment horizontal="center" vertical="center"/>
    </xf>
    <xf numFmtId="4" fontId="30" fillId="6" borderId="35" xfId="0" applyNumberFormat="1" applyFont="1" applyFill="1" applyBorder="1" applyAlignment="1">
      <alignment horizontal="center" vertical="center"/>
    </xf>
    <xf numFmtId="4" fontId="30" fillId="6" borderId="33" xfId="0" applyNumberFormat="1" applyFont="1" applyFill="1" applyBorder="1" applyAlignment="1">
      <alignment horizontal="center" vertical="center"/>
    </xf>
    <xf numFmtId="10" fontId="20" fillId="7" borderId="36" xfId="1" applyNumberFormat="1" applyFont="1" applyFill="1" applyBorder="1" applyAlignment="1" applyProtection="1">
      <alignment vertical="center"/>
    </xf>
    <xf numFmtId="164" fontId="20" fillId="7" borderId="36" xfId="1" applyNumberFormat="1" applyFont="1" applyFill="1" applyBorder="1" applyAlignment="1" applyProtection="1">
      <alignment vertical="center"/>
    </xf>
    <xf numFmtId="0" fontId="0" fillId="0" borderId="0" xfId="0" applyBorder="1"/>
    <xf numFmtId="0" fontId="19" fillId="0" borderId="0" xfId="0" applyFont="1" applyBorder="1" applyAlignment="1">
      <alignment horizontal="center" vertical="center" textRotation="90"/>
    </xf>
    <xf numFmtId="0" fontId="19" fillId="16" borderId="0" xfId="0" applyFont="1" applyFill="1" applyAlignment="1">
      <alignment horizontal="center" vertical="center" textRotation="90"/>
    </xf>
    <xf numFmtId="0" fontId="19" fillId="12" borderId="0" xfId="0" applyFont="1" applyFill="1" applyAlignment="1">
      <alignment horizontal="center" vertical="center" textRotation="90"/>
    </xf>
    <xf numFmtId="0" fontId="15" fillId="17" borderId="0" xfId="0" applyFont="1" applyFill="1" applyAlignment="1">
      <alignment horizontal="center" vertical="center"/>
    </xf>
    <xf numFmtId="0" fontId="15" fillId="17" borderId="0" xfId="0" applyFont="1" applyFill="1"/>
    <xf numFmtId="0" fontId="19" fillId="12" borderId="0" xfId="0" applyFont="1" applyFill="1" applyAlignment="1">
      <alignment horizontal="center" vertical="center" textRotation="90"/>
    </xf>
    <xf numFmtId="0" fontId="15" fillId="12" borderId="0" xfId="0" applyFont="1" applyFill="1" applyAlignment="1">
      <alignment horizontal="center" vertical="center"/>
    </xf>
    <xf numFmtId="0" fontId="15" fillId="16" borderId="0" xfId="0" applyFont="1" applyFill="1" applyAlignment="1">
      <alignment horizontal="center" vertical="center"/>
    </xf>
    <xf numFmtId="0" fontId="15" fillId="17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right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center"/>
    </xf>
    <xf numFmtId="14" fontId="0" fillId="0" borderId="0" xfId="0" applyNumberFormat="1"/>
    <xf numFmtId="0" fontId="22" fillId="3" borderId="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 textRotation="90"/>
    </xf>
    <xf numFmtId="0" fontId="32" fillId="9" borderId="11" xfId="0" applyFont="1" applyFill="1" applyBorder="1" applyAlignment="1">
      <alignment horizontal="center" vertical="center" wrapText="1"/>
    </xf>
    <xf numFmtId="0" fontId="32" fillId="9" borderId="12" xfId="0" applyFont="1" applyFill="1" applyBorder="1" applyAlignment="1">
      <alignment horizontal="center" vertical="center"/>
    </xf>
    <xf numFmtId="0" fontId="32" fillId="9" borderId="13" xfId="0" applyFont="1" applyFill="1" applyBorder="1" applyAlignment="1">
      <alignment horizontal="center" vertical="center"/>
    </xf>
    <xf numFmtId="0" fontId="32" fillId="9" borderId="16" xfId="0" applyFont="1" applyFill="1" applyBorder="1" applyAlignment="1">
      <alignment horizontal="center" vertical="center"/>
    </xf>
    <xf numFmtId="0" fontId="32" fillId="9" borderId="14" xfId="0" applyFont="1" applyFill="1" applyBorder="1" applyAlignment="1">
      <alignment horizontal="center" vertical="center" wrapText="1"/>
    </xf>
    <xf numFmtId="0" fontId="32" fillId="9" borderId="15" xfId="0" applyFont="1" applyFill="1" applyBorder="1" applyAlignment="1">
      <alignment horizontal="center" vertical="center"/>
    </xf>
    <xf numFmtId="0" fontId="32" fillId="9" borderId="17" xfId="0" applyFont="1" applyFill="1" applyBorder="1" applyAlignment="1">
      <alignment horizontal="center" vertical="center"/>
    </xf>
    <xf numFmtId="0" fontId="32" fillId="9" borderId="28" xfId="0" applyFont="1" applyFill="1" applyBorder="1" applyAlignment="1">
      <alignment horizontal="center" vertical="center"/>
    </xf>
    <xf numFmtId="0" fontId="32" fillId="12" borderId="11" xfId="0" applyFont="1" applyFill="1" applyBorder="1" applyAlignment="1">
      <alignment horizontal="center" vertical="center" wrapText="1"/>
    </xf>
    <xf numFmtId="0" fontId="32" fillId="12" borderId="12" xfId="0" applyFont="1" applyFill="1" applyBorder="1" applyAlignment="1">
      <alignment horizontal="center" vertical="center"/>
    </xf>
    <xf numFmtId="0" fontId="32" fillId="12" borderId="13" xfId="0" applyFont="1" applyFill="1" applyBorder="1" applyAlignment="1">
      <alignment horizontal="center" vertical="center"/>
    </xf>
    <xf numFmtId="0" fontId="32" fillId="12" borderId="16" xfId="0" applyFont="1" applyFill="1" applyBorder="1" applyAlignment="1">
      <alignment horizontal="center" vertical="center"/>
    </xf>
    <xf numFmtId="0" fontId="32" fillId="12" borderId="14" xfId="0" applyFont="1" applyFill="1" applyBorder="1" applyAlignment="1">
      <alignment horizontal="center" vertical="center" wrapText="1"/>
    </xf>
    <xf numFmtId="0" fontId="32" fillId="12" borderId="15" xfId="0" applyFont="1" applyFill="1" applyBorder="1" applyAlignment="1">
      <alignment horizontal="center" vertical="center"/>
    </xf>
    <xf numFmtId="0" fontId="32" fillId="12" borderId="17" xfId="0" applyFont="1" applyFill="1" applyBorder="1" applyAlignment="1">
      <alignment horizontal="center" vertical="center"/>
    </xf>
    <xf numFmtId="0" fontId="32" fillId="12" borderId="28" xfId="0" applyFont="1" applyFill="1" applyBorder="1" applyAlignment="1">
      <alignment horizontal="center" vertical="center"/>
    </xf>
    <xf numFmtId="0" fontId="32" fillId="12" borderId="19" xfId="0" applyFont="1" applyFill="1" applyBorder="1" applyAlignment="1">
      <alignment horizontal="center" vertical="center" wrapText="1"/>
    </xf>
    <xf numFmtId="0" fontId="32" fillId="12" borderId="20" xfId="0" applyFont="1" applyFill="1" applyBorder="1" applyAlignment="1">
      <alignment horizontal="center" vertical="center"/>
    </xf>
    <xf numFmtId="0" fontId="32" fillId="12" borderId="29" xfId="0" applyFont="1" applyFill="1" applyBorder="1" applyAlignment="1">
      <alignment horizontal="center" vertical="center"/>
    </xf>
    <xf numFmtId="0" fontId="32" fillId="10" borderId="11" xfId="0" applyFont="1" applyFill="1" applyBorder="1" applyAlignment="1">
      <alignment horizontal="center" vertical="center" wrapText="1"/>
    </xf>
    <xf numFmtId="0" fontId="32" fillId="10" borderId="12" xfId="0" applyFont="1" applyFill="1" applyBorder="1" applyAlignment="1">
      <alignment horizontal="center" vertical="center"/>
    </xf>
    <xf numFmtId="0" fontId="32" fillId="10" borderId="13" xfId="0" applyFont="1" applyFill="1" applyBorder="1" applyAlignment="1">
      <alignment horizontal="center" vertical="center"/>
    </xf>
    <xf numFmtId="0" fontId="32" fillId="10" borderId="16" xfId="0" applyFont="1" applyFill="1" applyBorder="1" applyAlignment="1">
      <alignment horizontal="center" vertical="center"/>
    </xf>
    <xf numFmtId="0" fontId="32" fillId="10" borderId="14" xfId="0" applyFont="1" applyFill="1" applyBorder="1" applyAlignment="1">
      <alignment horizontal="center" vertical="center" wrapText="1"/>
    </xf>
    <xf numFmtId="0" fontId="32" fillId="10" borderId="15" xfId="0" applyFont="1" applyFill="1" applyBorder="1" applyAlignment="1">
      <alignment horizontal="center" vertical="center"/>
    </xf>
    <xf numFmtId="0" fontId="32" fillId="10" borderId="17" xfId="0" applyFont="1" applyFill="1" applyBorder="1" applyAlignment="1">
      <alignment horizontal="center" vertical="center"/>
    </xf>
    <xf numFmtId="0" fontId="32" fillId="10" borderId="28" xfId="0" applyFont="1" applyFill="1" applyBorder="1" applyAlignment="1">
      <alignment horizontal="center" vertical="center"/>
    </xf>
    <xf numFmtId="0" fontId="32" fillId="10" borderId="23" xfId="0" applyFont="1" applyFill="1" applyBorder="1" applyAlignment="1">
      <alignment horizontal="center" vertical="center" wrapText="1"/>
    </xf>
    <xf numFmtId="0" fontId="32" fillId="10" borderId="24" xfId="0" applyFont="1" applyFill="1" applyBorder="1" applyAlignment="1">
      <alignment horizontal="center" vertical="center" wrapText="1"/>
    </xf>
    <xf numFmtId="0" fontId="32" fillId="10" borderId="30" xfId="0" applyFont="1" applyFill="1" applyBorder="1" applyAlignment="1">
      <alignment horizontal="center" vertical="center" wrapText="1"/>
    </xf>
    <xf numFmtId="0" fontId="26" fillId="15" borderId="0" xfId="0" applyFont="1" applyFill="1" applyAlignment="1">
      <alignment horizontal="left" vertical="center" wrapText="1"/>
    </xf>
    <xf numFmtId="0" fontId="36" fillId="11" borderId="0" xfId="0" applyFont="1" applyFill="1" applyAlignment="1">
      <alignment horizontal="center" vertical="center"/>
    </xf>
    <xf numFmtId="0" fontId="32" fillId="9" borderId="19" xfId="0" applyFont="1" applyFill="1" applyBorder="1" applyAlignment="1">
      <alignment horizontal="center" vertical="center" wrapText="1"/>
    </xf>
    <xf numFmtId="0" fontId="32" fillId="9" borderId="20" xfId="0" applyFont="1" applyFill="1" applyBorder="1" applyAlignment="1">
      <alignment horizontal="center" vertical="center"/>
    </xf>
    <xf numFmtId="0" fontId="32" fillId="9" borderId="29" xfId="0" applyFont="1" applyFill="1" applyBorder="1" applyAlignment="1">
      <alignment horizontal="center" vertical="center"/>
    </xf>
    <xf numFmtId="0" fontId="32" fillId="10" borderId="26" xfId="0" applyFont="1" applyFill="1" applyBorder="1" applyAlignment="1">
      <alignment horizontal="center" vertical="center" wrapText="1"/>
    </xf>
    <xf numFmtId="0" fontId="32" fillId="10" borderId="0" xfId="0" applyFont="1" applyFill="1" applyAlignment="1">
      <alignment horizontal="center" vertical="center"/>
    </xf>
    <xf numFmtId="0" fontId="32" fillId="10" borderId="27" xfId="0" applyFont="1" applyFill="1" applyBorder="1" applyAlignment="1">
      <alignment horizontal="center" vertical="center"/>
    </xf>
    <xf numFmtId="0" fontId="32" fillId="10" borderId="31" xfId="0" applyFont="1" applyFill="1" applyBorder="1" applyAlignment="1">
      <alignment horizontal="center" vertical="center"/>
    </xf>
    <xf numFmtId="0" fontId="32" fillId="10" borderId="19" xfId="0" applyFont="1" applyFill="1" applyBorder="1" applyAlignment="1">
      <alignment horizontal="center" vertical="center" wrapText="1"/>
    </xf>
    <xf numFmtId="0" fontId="32" fillId="10" borderId="20" xfId="0" applyFont="1" applyFill="1" applyBorder="1" applyAlignment="1">
      <alignment horizontal="center" vertical="center"/>
    </xf>
    <xf numFmtId="0" fontId="32" fillId="10" borderId="25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GBox"/>
</file>

<file path=xl/ctrlProps/ctrlProp2.xml><?xml version="1.0" encoding="utf-8"?>
<formControlPr xmlns="http://schemas.microsoft.com/office/spreadsheetml/2009/9/main" objectType="Radio" firstButton="1" fmlaLink="$AO$1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GBox"/>
</file>

<file path=xl/ctrlProps/ctrlProp5.xml><?xml version="1.0" encoding="utf-8"?>
<formControlPr xmlns="http://schemas.microsoft.com/office/spreadsheetml/2009/9/main" objectType="Radio" checked="Checked" firstButton="1" fmlaLink="$AO$2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checked="Checked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16</xdr:row>
      <xdr:rowOff>47625</xdr:rowOff>
    </xdr:from>
    <xdr:to>
      <xdr:col>15</xdr:col>
      <xdr:colOff>190500</xdr:colOff>
      <xdr:row>16</xdr:row>
      <xdr:rowOff>333375</xdr:rowOff>
    </xdr:to>
    <xdr:sp macro="" textlink="">
      <xdr:nvSpPr>
        <xdr:cNvPr id="2" name="AutoShape 2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687050" y="2286000"/>
          <a:ext cx="866775" cy="180975"/>
        </a:xfrm>
        <a:prstGeom prst="notchedRightArrow">
          <a:avLst>
            <a:gd name="adj1" fmla="val 50000"/>
            <a:gd name="adj2" fmla="val 641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95250</xdr:colOff>
      <xdr:row>62</xdr:row>
      <xdr:rowOff>28575</xdr:rowOff>
    </xdr:from>
    <xdr:to>
      <xdr:col>6</xdr:col>
      <xdr:colOff>381000</xdr:colOff>
      <xdr:row>65</xdr:row>
      <xdr:rowOff>66675</xdr:rowOff>
    </xdr:to>
    <xdr:sp macro="" textlink="">
      <xdr:nvSpPr>
        <xdr:cNvPr id="3" name="AutoShape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 rot="5400000">
          <a:off x="3452812" y="11853863"/>
          <a:ext cx="638175" cy="285750"/>
        </a:xfrm>
        <a:prstGeom prst="notchedRightArrow">
          <a:avLst>
            <a:gd name="adj1" fmla="val 50000"/>
            <a:gd name="adj2" fmla="val 48333"/>
          </a:avLst>
        </a:prstGeom>
        <a:solidFill>
          <a:srgbClr val="00206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523875</xdr:colOff>
      <xdr:row>16</xdr:row>
      <xdr:rowOff>47625</xdr:rowOff>
    </xdr:from>
    <xdr:to>
      <xdr:col>12</xdr:col>
      <xdr:colOff>419100</xdr:colOff>
      <xdr:row>16</xdr:row>
      <xdr:rowOff>333375</xdr:rowOff>
    </xdr:to>
    <xdr:sp macro="" textlink="">
      <xdr:nvSpPr>
        <xdr:cNvPr id="4" name="AutoShap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 rot="10800000">
          <a:off x="8001000" y="2286000"/>
          <a:ext cx="866775" cy="180975"/>
        </a:xfrm>
        <a:prstGeom prst="notchedRightArrow">
          <a:avLst>
            <a:gd name="adj1" fmla="val 50000"/>
            <a:gd name="adj2" fmla="val 641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104775</xdr:colOff>
      <xdr:row>43</xdr:row>
      <xdr:rowOff>104775</xdr:rowOff>
    </xdr:from>
    <xdr:to>
      <xdr:col>6</xdr:col>
      <xdr:colOff>390525</xdr:colOff>
      <xdr:row>46</xdr:row>
      <xdr:rowOff>142875</xdr:rowOff>
    </xdr:to>
    <xdr:sp macro="" textlink="">
      <xdr:nvSpPr>
        <xdr:cNvPr id="5" name="AutoShape 2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 rot="-5359747">
          <a:off x="3462337" y="8129588"/>
          <a:ext cx="638175" cy="285750"/>
        </a:xfrm>
        <a:prstGeom prst="notchedRightArrow">
          <a:avLst>
            <a:gd name="adj1" fmla="val 50000"/>
            <a:gd name="adj2" fmla="val 48333"/>
          </a:avLst>
        </a:prstGeom>
        <a:solidFill>
          <a:srgbClr val="00206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33</xdr:col>
      <xdr:colOff>95249</xdr:colOff>
      <xdr:row>82</xdr:row>
      <xdr:rowOff>176891</xdr:rowOff>
    </xdr:from>
    <xdr:to>
      <xdr:col>36</xdr:col>
      <xdr:colOff>325070</xdr:colOff>
      <xdr:row>86</xdr:row>
      <xdr:rowOff>153320</xdr:rowOff>
    </xdr:to>
    <xdr:sp macro="" textlink="">
      <xdr:nvSpPr>
        <xdr:cNvPr id="6" name="Rectangle à coins arrondis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19583399" y="15826466"/>
          <a:ext cx="1163271" cy="776529"/>
        </a:xfrm>
        <a:prstGeom prst="roundRect">
          <a:avLst>
            <a:gd name="adj" fmla="val 50000"/>
          </a:avLst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fr-FR" sz="1400" b="1">
              <a:solidFill>
                <a:schemeClr val="tx2"/>
              </a:solidFill>
            </a:rPr>
            <a:t>COLLEGE CADRE</a:t>
          </a:r>
        </a:p>
      </xdr:txBody>
    </xdr:sp>
    <xdr:clientData/>
  </xdr:twoCellAnchor>
  <xdr:twoCellAnchor>
    <xdr:from>
      <xdr:col>19</xdr:col>
      <xdr:colOff>560916</xdr:colOff>
      <xdr:row>20</xdr:row>
      <xdr:rowOff>185209</xdr:rowOff>
    </xdr:from>
    <xdr:to>
      <xdr:col>23</xdr:col>
      <xdr:colOff>5290</xdr:colOff>
      <xdr:row>21</xdr:row>
      <xdr:rowOff>5292</xdr:rowOff>
    </xdr:to>
    <xdr:sp macro="" textlink="">
      <xdr:nvSpPr>
        <xdr:cNvPr id="7" name="Line 30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 flipH="1" flipV="1">
          <a:off x="15353241" y="3204634"/>
          <a:ext cx="996949" cy="1058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308323</xdr:colOff>
      <xdr:row>4</xdr:row>
      <xdr:rowOff>43188</xdr:rowOff>
    </xdr:from>
    <xdr:to>
      <xdr:col>8</xdr:col>
      <xdr:colOff>350221</xdr:colOff>
      <xdr:row>11</xdr:row>
      <xdr:rowOff>57550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7823" y="260902"/>
          <a:ext cx="1076041" cy="1633612"/>
        </a:xfrm>
        <a:prstGeom prst="rect">
          <a:avLst/>
        </a:prstGeom>
      </xdr:spPr>
    </xdr:pic>
    <xdr:clientData/>
  </xdr:twoCellAnchor>
  <xdr:twoCellAnchor>
    <xdr:from>
      <xdr:col>26</xdr:col>
      <xdr:colOff>8761</xdr:colOff>
      <xdr:row>25</xdr:row>
      <xdr:rowOff>224118</xdr:rowOff>
    </xdr:from>
    <xdr:to>
      <xdr:col>29</xdr:col>
      <xdr:colOff>0</xdr:colOff>
      <xdr:row>27</xdr:row>
      <xdr:rowOff>200279</xdr:rowOff>
    </xdr:to>
    <xdr:sp macro="" textlink="">
      <xdr:nvSpPr>
        <xdr:cNvPr id="9" name="AutoShape 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17296636" y="4396068"/>
          <a:ext cx="934214" cy="395261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G</a:t>
          </a:r>
        </a:p>
      </xdr:txBody>
    </xdr:sp>
    <xdr:clientData/>
  </xdr:twoCellAnchor>
  <xdr:twoCellAnchor>
    <xdr:from>
      <xdr:col>19</xdr:col>
      <xdr:colOff>571499</xdr:colOff>
      <xdr:row>26</xdr:row>
      <xdr:rowOff>157163</xdr:rowOff>
    </xdr:from>
    <xdr:to>
      <xdr:col>25</xdr:col>
      <xdr:colOff>312819</xdr:colOff>
      <xdr:row>27</xdr:row>
      <xdr:rowOff>5012</xdr:rowOff>
    </xdr:to>
    <xdr:sp macro="" textlink="">
      <xdr:nvSpPr>
        <xdr:cNvPr id="10" name="Line 30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4" y="4586288"/>
          <a:ext cx="1922545" cy="9774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35</xdr:row>
      <xdr:rowOff>0</xdr:rowOff>
    </xdr:from>
    <xdr:to>
      <xdr:col>28</xdr:col>
      <xdr:colOff>5010</xdr:colOff>
      <xdr:row>35</xdr:row>
      <xdr:rowOff>0</xdr:rowOff>
    </xdr:to>
    <xdr:sp macro="" textlink="">
      <xdr:nvSpPr>
        <xdr:cNvPr id="11" name="Line 30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 flipH="1">
          <a:off x="15363825" y="6248400"/>
          <a:ext cx="255771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623357</xdr:colOff>
      <xdr:row>43</xdr:row>
      <xdr:rowOff>1058</xdr:rowOff>
    </xdr:from>
    <xdr:to>
      <xdr:col>30</xdr:col>
      <xdr:colOff>9525</xdr:colOff>
      <xdr:row>43</xdr:row>
      <xdr:rowOff>19050</xdr:rowOff>
    </xdr:to>
    <xdr:sp macro="" textlink="">
      <xdr:nvSpPr>
        <xdr:cNvPr id="12" name="Line 30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ShapeType="1"/>
        </xdr:cNvSpPr>
      </xdr:nvSpPr>
      <xdr:spPr bwMode="auto">
        <a:xfrm flipH="1" flipV="1">
          <a:off x="12129557" y="7020983"/>
          <a:ext cx="4339168" cy="17992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4762</xdr:colOff>
      <xdr:row>51</xdr:row>
      <xdr:rowOff>0</xdr:rowOff>
    </xdr:from>
    <xdr:to>
      <xdr:col>32</xdr:col>
      <xdr:colOff>10023</xdr:colOff>
      <xdr:row>51</xdr:row>
      <xdr:rowOff>20053</xdr:rowOff>
    </xdr:to>
    <xdr:sp macro="" textlink="">
      <xdr:nvSpPr>
        <xdr:cNvPr id="13" name="Line 30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 flipH="1" flipV="1">
          <a:off x="15368587" y="9448800"/>
          <a:ext cx="3815261" cy="2005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9524</xdr:colOff>
      <xdr:row>58</xdr:row>
      <xdr:rowOff>190499</xdr:rowOff>
    </xdr:from>
    <xdr:to>
      <xdr:col>34</xdr:col>
      <xdr:colOff>4760</xdr:colOff>
      <xdr:row>58</xdr:row>
      <xdr:rowOff>195263</xdr:rowOff>
    </xdr:to>
    <xdr:sp macro="" textlink="">
      <xdr:nvSpPr>
        <xdr:cNvPr id="14" name="Line 30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 flipH="1">
          <a:off x="15373349" y="11039474"/>
          <a:ext cx="4433886" cy="4764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571499</xdr:colOff>
      <xdr:row>24</xdr:row>
      <xdr:rowOff>259290</xdr:rowOff>
    </xdr:from>
    <xdr:to>
      <xdr:col>24</xdr:col>
      <xdr:colOff>5291</xdr:colOff>
      <xdr:row>25</xdr:row>
      <xdr:rowOff>5290</xdr:rowOff>
    </xdr:to>
    <xdr:sp macro="" textlink="">
      <xdr:nvSpPr>
        <xdr:cNvPr id="15" name="Line 30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4" y="4174065"/>
          <a:ext cx="1300692" cy="31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23</xdr:row>
      <xdr:rowOff>0</xdr:rowOff>
    </xdr:from>
    <xdr:to>
      <xdr:col>23</xdr:col>
      <xdr:colOff>4647</xdr:colOff>
      <xdr:row>23</xdr:row>
      <xdr:rowOff>4646</xdr:rowOff>
    </xdr:to>
    <xdr:sp macro="" textlink="">
      <xdr:nvSpPr>
        <xdr:cNvPr id="16" name="Line 30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5" y="3657600"/>
          <a:ext cx="985722" cy="4646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5290</xdr:colOff>
      <xdr:row>31</xdr:row>
      <xdr:rowOff>1057</xdr:rowOff>
    </xdr:from>
    <xdr:to>
      <xdr:col>26</xdr:col>
      <xdr:colOff>438149</xdr:colOff>
      <xdr:row>31</xdr:row>
      <xdr:rowOff>9524</xdr:rowOff>
    </xdr:to>
    <xdr:sp macro="" textlink="">
      <xdr:nvSpPr>
        <xdr:cNvPr id="17" name="Line 30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 flipH="1" flipV="1">
          <a:off x="12149665" y="4734982"/>
          <a:ext cx="2956984" cy="8467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638174</xdr:colOff>
      <xdr:row>38</xdr:row>
      <xdr:rowOff>186265</xdr:rowOff>
    </xdr:from>
    <xdr:to>
      <xdr:col>29</xdr:col>
      <xdr:colOff>9524</xdr:colOff>
      <xdr:row>39</xdr:row>
      <xdr:rowOff>9524</xdr:rowOff>
    </xdr:to>
    <xdr:sp macro="" textlink="">
      <xdr:nvSpPr>
        <xdr:cNvPr id="18" name="Line 30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ShapeType="1"/>
        </xdr:cNvSpPr>
      </xdr:nvSpPr>
      <xdr:spPr bwMode="auto">
        <a:xfrm flipH="1" flipV="1">
          <a:off x="12144374" y="6253690"/>
          <a:ext cx="3876675" cy="13759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628649</xdr:colOff>
      <xdr:row>47</xdr:row>
      <xdr:rowOff>0</xdr:rowOff>
    </xdr:from>
    <xdr:to>
      <xdr:col>31</xdr:col>
      <xdr:colOff>25165</xdr:colOff>
      <xdr:row>47</xdr:row>
      <xdr:rowOff>411</xdr:rowOff>
    </xdr:to>
    <xdr:sp macro="" textlink="">
      <xdr:nvSpPr>
        <xdr:cNvPr id="19" name="Line 30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 flipH="1" flipV="1">
          <a:off x="12134849" y="7781925"/>
          <a:ext cx="4797191" cy="411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4762</xdr:colOff>
      <xdr:row>54</xdr:row>
      <xdr:rowOff>195262</xdr:rowOff>
    </xdr:from>
    <xdr:to>
      <xdr:col>33</xdr:col>
      <xdr:colOff>4762</xdr:colOff>
      <xdr:row>55</xdr:row>
      <xdr:rowOff>4763</xdr:rowOff>
    </xdr:to>
    <xdr:sp macro="" textlink="">
      <xdr:nvSpPr>
        <xdr:cNvPr id="20" name="Line 30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ShapeType="1"/>
        </xdr:cNvSpPr>
      </xdr:nvSpPr>
      <xdr:spPr bwMode="auto">
        <a:xfrm flipH="1" flipV="1">
          <a:off x="15368587" y="10244137"/>
          <a:ext cx="4124325" cy="9526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63</xdr:row>
      <xdr:rowOff>0</xdr:rowOff>
    </xdr:from>
    <xdr:to>
      <xdr:col>35</xdr:col>
      <xdr:colOff>1540</xdr:colOff>
      <xdr:row>63</xdr:row>
      <xdr:rowOff>9253</xdr:rowOff>
    </xdr:to>
    <xdr:sp macro="" textlink="">
      <xdr:nvSpPr>
        <xdr:cNvPr id="21" name="Line 30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5" y="11849100"/>
          <a:ext cx="4754515" cy="925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628650</xdr:colOff>
      <xdr:row>66</xdr:row>
      <xdr:rowOff>180975</xdr:rowOff>
    </xdr:from>
    <xdr:to>
      <xdr:col>36</xdr:col>
      <xdr:colOff>0</xdr:colOff>
      <xdr:row>66</xdr:row>
      <xdr:rowOff>190498</xdr:rowOff>
    </xdr:to>
    <xdr:sp macro="" textlink="">
      <xdr:nvSpPr>
        <xdr:cNvPr id="22" name="Line 30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ShapeType="1"/>
        </xdr:cNvSpPr>
      </xdr:nvSpPr>
      <xdr:spPr bwMode="auto">
        <a:xfrm flipH="1" flipV="1">
          <a:off x="12134850" y="11582400"/>
          <a:ext cx="7010400" cy="952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633412</xdr:colOff>
      <xdr:row>74</xdr:row>
      <xdr:rowOff>190499</xdr:rowOff>
    </xdr:from>
    <xdr:to>
      <xdr:col>38</xdr:col>
      <xdr:colOff>0</xdr:colOff>
      <xdr:row>75</xdr:row>
      <xdr:rowOff>9524</xdr:rowOff>
    </xdr:to>
    <xdr:sp macro="" textlink="">
      <xdr:nvSpPr>
        <xdr:cNvPr id="23" name="Line 30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 flipH="1" flipV="1">
          <a:off x="12139612" y="13115924"/>
          <a:ext cx="7900988" cy="95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638174</xdr:colOff>
      <xdr:row>70</xdr:row>
      <xdr:rowOff>190499</xdr:rowOff>
    </xdr:from>
    <xdr:to>
      <xdr:col>36</xdr:col>
      <xdr:colOff>447673</xdr:colOff>
      <xdr:row>71</xdr:row>
      <xdr:rowOff>9523</xdr:rowOff>
    </xdr:to>
    <xdr:sp macro="" textlink="">
      <xdr:nvSpPr>
        <xdr:cNvPr id="24" name="Line 30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 bwMode="auto">
        <a:xfrm flipH="1" flipV="1">
          <a:off x="12144374" y="12353924"/>
          <a:ext cx="7448549" cy="9524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261255</xdr:colOff>
      <xdr:row>59</xdr:row>
      <xdr:rowOff>43541</xdr:rowOff>
    </xdr:from>
    <xdr:to>
      <xdr:col>30</xdr:col>
      <xdr:colOff>123683</xdr:colOff>
      <xdr:row>63</xdr:row>
      <xdr:rowOff>19970</xdr:rowOff>
    </xdr:to>
    <xdr:sp macro="" textlink="">
      <xdr:nvSpPr>
        <xdr:cNvPr id="25" name="Rectangle à coins arrondis 3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17549130" y="11092541"/>
          <a:ext cx="1119728" cy="776529"/>
        </a:xfrm>
        <a:prstGeom prst="roundRect">
          <a:avLst>
            <a:gd name="adj" fmla="val 50000"/>
          </a:avLst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fr-FR" sz="1400" b="1">
              <a:solidFill>
                <a:schemeClr val="tx2"/>
              </a:solidFill>
            </a:rPr>
            <a:t>COLLEGE MAITRISE</a:t>
          </a:r>
        </a:p>
      </xdr:txBody>
    </xdr:sp>
    <xdr:clientData/>
  </xdr:twoCellAnchor>
  <xdr:twoCellAnchor>
    <xdr:from>
      <xdr:col>22</xdr:col>
      <xdr:colOff>59869</xdr:colOff>
      <xdr:row>43</xdr:row>
      <xdr:rowOff>136072</xdr:rowOff>
    </xdr:from>
    <xdr:to>
      <xdr:col>25</xdr:col>
      <xdr:colOff>285751</xdr:colOff>
      <xdr:row>47</xdr:row>
      <xdr:rowOff>112635</xdr:rowOff>
    </xdr:to>
    <xdr:sp macro="" textlink="">
      <xdr:nvSpPr>
        <xdr:cNvPr id="26" name="Rectangle à coins arrondis 3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16090444" y="7984672"/>
          <a:ext cx="1168857" cy="776663"/>
        </a:xfrm>
        <a:prstGeom prst="roundRect">
          <a:avLst>
            <a:gd name="adj" fmla="val 50000"/>
          </a:avLst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fr-FR" sz="1400" b="1">
              <a:solidFill>
                <a:schemeClr val="tx2"/>
              </a:solidFill>
            </a:rPr>
            <a:t>COLLEGE EXECUTION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10</xdr:row>
          <xdr:rowOff>9525</xdr:rowOff>
        </xdr:from>
        <xdr:to>
          <xdr:col>13</xdr:col>
          <xdr:colOff>209550</xdr:colOff>
          <xdr:row>11</xdr:row>
          <xdr:rowOff>152400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Temps de travail hebdomadaire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</xdr:row>
          <xdr:rowOff>95250</xdr:rowOff>
        </xdr:from>
        <xdr:to>
          <xdr:col>9</xdr:col>
          <xdr:colOff>952500</xdr:colOff>
          <xdr:row>11</xdr:row>
          <xdr:rowOff>104775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35 heures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304800</xdr:colOff>
          <xdr:row>10</xdr:row>
          <xdr:rowOff>104775</xdr:rowOff>
        </xdr:from>
        <xdr:to>
          <xdr:col>11</xdr:col>
          <xdr:colOff>485775</xdr:colOff>
          <xdr:row>11</xdr:row>
          <xdr:rowOff>104775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32 heures "collectif"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571500</xdr:colOff>
          <xdr:row>10</xdr:row>
          <xdr:rowOff>9525</xdr:rowOff>
        </xdr:from>
        <xdr:to>
          <xdr:col>16</xdr:col>
          <xdr:colOff>0</xdr:colOff>
          <xdr:row>11</xdr:row>
          <xdr:rowOff>152400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Majoration résidentielle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695325</xdr:colOff>
          <xdr:row>10</xdr:row>
          <xdr:rowOff>95250</xdr:rowOff>
        </xdr:from>
        <xdr:to>
          <xdr:col>14</xdr:col>
          <xdr:colOff>676275</xdr:colOff>
          <xdr:row>11</xdr:row>
          <xdr:rowOff>104775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24%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485775</xdr:colOff>
          <xdr:row>10</xdr:row>
          <xdr:rowOff>95250</xdr:rowOff>
        </xdr:from>
        <xdr:to>
          <xdr:col>15</xdr:col>
          <xdr:colOff>485775</xdr:colOff>
          <xdr:row>11</xdr:row>
          <xdr:rowOff>76200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24,5 %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323850</xdr:colOff>
          <xdr:row>10</xdr:row>
          <xdr:rowOff>104775</xdr:rowOff>
        </xdr:from>
        <xdr:to>
          <xdr:col>15</xdr:col>
          <xdr:colOff>866775</xdr:colOff>
          <xdr:row>11</xdr:row>
          <xdr:rowOff>57150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25 %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10</xdr:row>
          <xdr:rowOff>104775</xdr:rowOff>
        </xdr:from>
        <xdr:to>
          <xdr:col>13</xdr:col>
          <xdr:colOff>57150</xdr:colOff>
          <xdr:row>11</xdr:row>
          <xdr:rowOff>104775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32 heures "individuel"</a:t>
              </a:r>
            </a:p>
          </xdr:txBody>
        </xdr:sp>
        <xdr:clientData fLocksWithSheet="0" fPrintsWithSheet="0"/>
      </xdr:twoCellAnchor>
    </mc:Choice>
    <mc:Fallback/>
  </mc:AlternateContent>
  <xdr:twoCellAnchor>
    <xdr:from>
      <xdr:col>22</xdr:col>
      <xdr:colOff>8761</xdr:colOff>
      <xdr:row>19</xdr:row>
      <xdr:rowOff>195792</xdr:rowOff>
    </xdr:from>
    <xdr:to>
      <xdr:col>27</xdr:col>
      <xdr:colOff>0</xdr:colOff>
      <xdr:row>22</xdr:row>
      <xdr:rowOff>15070</xdr:rowOff>
    </xdr:to>
    <xdr:sp macro="" textlink="">
      <xdr:nvSpPr>
        <xdr:cNvPr id="35" name="AutoShape 1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16039336" y="3015192"/>
          <a:ext cx="1562864" cy="400303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1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H</a:t>
          </a:r>
        </a:p>
      </xdr:txBody>
    </xdr:sp>
    <xdr:clientData/>
  </xdr:twoCellAnchor>
  <xdr:twoCellAnchor>
    <xdr:from>
      <xdr:col>28</xdr:col>
      <xdr:colOff>14052</xdr:colOff>
      <xdr:row>34</xdr:row>
      <xdr:rowOff>1868</xdr:rowOff>
    </xdr:from>
    <xdr:to>
      <xdr:col>31</xdr:col>
      <xdr:colOff>5291</xdr:colOff>
      <xdr:row>35</xdr:row>
      <xdr:rowOff>200279</xdr:rowOff>
    </xdr:to>
    <xdr:sp macro="" textlink="">
      <xdr:nvSpPr>
        <xdr:cNvPr id="36" name="AutoShape 1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17930577" y="6050243"/>
          <a:ext cx="934214" cy="398436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F</a:t>
          </a:r>
        </a:p>
      </xdr:txBody>
    </xdr:sp>
    <xdr:clientData/>
  </xdr:twoCellAnchor>
  <xdr:twoCellAnchor>
    <xdr:from>
      <xdr:col>30</xdr:col>
      <xdr:colOff>14052</xdr:colOff>
      <xdr:row>42</xdr:row>
      <xdr:rowOff>1868</xdr:rowOff>
    </xdr:from>
    <xdr:to>
      <xdr:col>33</xdr:col>
      <xdr:colOff>5291</xdr:colOff>
      <xdr:row>43</xdr:row>
      <xdr:rowOff>200280</xdr:rowOff>
    </xdr:to>
    <xdr:sp macro="" textlink="">
      <xdr:nvSpPr>
        <xdr:cNvPr id="37" name="AutoShape 1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18559227" y="7650443"/>
          <a:ext cx="934214" cy="398437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D</a:t>
          </a:r>
        </a:p>
      </xdr:txBody>
    </xdr:sp>
    <xdr:clientData/>
  </xdr:twoCellAnchor>
  <xdr:twoCellAnchor>
    <xdr:from>
      <xdr:col>32</xdr:col>
      <xdr:colOff>4233</xdr:colOff>
      <xdr:row>50</xdr:row>
      <xdr:rowOff>13962</xdr:rowOff>
    </xdr:from>
    <xdr:to>
      <xdr:col>34</xdr:col>
      <xdr:colOff>444508</xdr:colOff>
      <xdr:row>52</xdr:row>
      <xdr:rowOff>11291</xdr:rowOff>
    </xdr:to>
    <xdr:sp macro="" textlink="">
      <xdr:nvSpPr>
        <xdr:cNvPr id="38" name="AutoShape 1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17403233" y="8385379"/>
          <a:ext cx="1339858" cy="378329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C</a:t>
          </a:r>
        </a:p>
      </xdr:txBody>
    </xdr:sp>
    <xdr:clientData/>
  </xdr:twoCellAnchor>
  <xdr:twoCellAnchor>
    <xdr:from>
      <xdr:col>34</xdr:col>
      <xdr:colOff>8761</xdr:colOff>
      <xdr:row>58</xdr:row>
      <xdr:rowOff>1868</xdr:rowOff>
    </xdr:from>
    <xdr:to>
      <xdr:col>37</xdr:col>
      <xdr:colOff>0</xdr:colOff>
      <xdr:row>59</xdr:row>
      <xdr:rowOff>200279</xdr:rowOff>
    </xdr:to>
    <xdr:sp macro="" textlink="">
      <xdr:nvSpPr>
        <xdr:cNvPr id="39" name="AutoShape 1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>
          <a:off x="19811236" y="10850843"/>
          <a:ext cx="934214" cy="398436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B</a:t>
          </a:r>
        </a:p>
      </xdr:txBody>
    </xdr:sp>
    <xdr:clientData/>
  </xdr:twoCellAnchor>
  <xdr:twoCellAnchor>
    <xdr:from>
      <xdr:col>36</xdr:col>
      <xdr:colOff>8762</xdr:colOff>
      <xdr:row>66</xdr:row>
      <xdr:rowOff>7159</xdr:rowOff>
    </xdr:from>
    <xdr:to>
      <xdr:col>39</xdr:col>
      <xdr:colOff>1</xdr:colOff>
      <xdr:row>68</xdr:row>
      <xdr:rowOff>4487</xdr:rowOff>
    </xdr:to>
    <xdr:sp macro="" textlink="">
      <xdr:nvSpPr>
        <xdr:cNvPr id="40" name="AutoShape 13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rrowheads="1"/>
        </xdr:cNvSpPr>
      </xdr:nvSpPr>
      <xdr:spPr bwMode="auto">
        <a:xfrm>
          <a:off x="20439887" y="12456334"/>
          <a:ext cx="934214" cy="397378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A</a:t>
          </a:r>
        </a:p>
      </xdr:txBody>
    </xdr:sp>
    <xdr:clientData/>
  </xdr:twoCellAnchor>
  <xdr:twoCellAnchor>
    <xdr:from>
      <xdr:col>29</xdr:col>
      <xdr:colOff>14052</xdr:colOff>
      <xdr:row>38</xdr:row>
      <xdr:rowOff>1868</xdr:rowOff>
    </xdr:from>
    <xdr:to>
      <xdr:col>32</xdr:col>
      <xdr:colOff>5291</xdr:colOff>
      <xdr:row>40</xdr:row>
      <xdr:rowOff>254</xdr:rowOff>
    </xdr:to>
    <xdr:sp macro="" textlink="">
      <xdr:nvSpPr>
        <xdr:cNvPr id="41" name="AutoShape 1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16025577" y="6069293"/>
          <a:ext cx="1334264" cy="379386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E</a:t>
          </a:r>
        </a:p>
      </xdr:txBody>
    </xdr:sp>
    <xdr:clientData/>
  </xdr:twoCellAnchor>
  <xdr:twoCellAnchor>
    <xdr:from>
      <xdr:col>18</xdr:col>
      <xdr:colOff>9525</xdr:colOff>
      <xdr:row>95</xdr:row>
      <xdr:rowOff>190499</xdr:rowOff>
    </xdr:from>
    <xdr:to>
      <xdr:col>25</xdr:col>
      <xdr:colOff>9525</xdr:colOff>
      <xdr:row>96</xdr:row>
      <xdr:rowOff>0</xdr:rowOff>
    </xdr:to>
    <xdr:sp macro="" textlink="">
      <xdr:nvSpPr>
        <xdr:cNvPr id="42" name="Line 30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 flipH="1">
          <a:off x="14373225" y="18049874"/>
          <a:ext cx="3409950" cy="1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</xdr:colOff>
      <xdr:row>98</xdr:row>
      <xdr:rowOff>9524</xdr:rowOff>
    </xdr:from>
    <xdr:to>
      <xdr:col>27</xdr:col>
      <xdr:colOff>28575</xdr:colOff>
      <xdr:row>98</xdr:row>
      <xdr:rowOff>9525</xdr:rowOff>
    </xdr:to>
    <xdr:sp macro="" textlink="">
      <xdr:nvSpPr>
        <xdr:cNvPr id="43" name="Line 303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 flipH="1">
          <a:off x="14373225" y="18440399"/>
          <a:ext cx="4324350" cy="1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102</xdr:row>
      <xdr:rowOff>180974</xdr:rowOff>
    </xdr:from>
    <xdr:to>
      <xdr:col>27</xdr:col>
      <xdr:colOff>19050</xdr:colOff>
      <xdr:row>102</xdr:row>
      <xdr:rowOff>180975</xdr:rowOff>
    </xdr:to>
    <xdr:sp macro="" textlink="">
      <xdr:nvSpPr>
        <xdr:cNvPr id="44" name="Line 30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>
          <a:spLocks noChangeShapeType="1"/>
        </xdr:cNvSpPr>
      </xdr:nvSpPr>
      <xdr:spPr bwMode="auto">
        <a:xfrm flipH="1">
          <a:off x="14363700" y="19373849"/>
          <a:ext cx="4324350" cy="1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166006</xdr:colOff>
      <xdr:row>90</xdr:row>
      <xdr:rowOff>74838</xdr:rowOff>
    </xdr:from>
    <xdr:to>
      <xdr:col>27</xdr:col>
      <xdr:colOff>395827</xdr:colOff>
      <xdr:row>94</xdr:row>
      <xdr:rowOff>51267</xdr:rowOff>
    </xdr:to>
    <xdr:sp macro="" textlink="">
      <xdr:nvSpPr>
        <xdr:cNvPr id="45" name="Rectangle à coins arrondis 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 bwMode="auto">
        <a:xfrm>
          <a:off x="17447077" y="16417017"/>
          <a:ext cx="1576929" cy="738429"/>
        </a:xfrm>
        <a:prstGeom prst="roundRect">
          <a:avLst>
            <a:gd name="adj" fmla="val 50000"/>
          </a:avLst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fr-FR" sz="1400" b="1">
              <a:solidFill>
                <a:schemeClr val="tx2"/>
              </a:solidFill>
            </a:rPr>
            <a:t>CADRES SUPERIEURS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Pleexpertise/Documents%20partages/General/DOSSIERS%20PE/GRILLE%20SALAIRES/Trame%20salaires%20Gri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vier 2018"/>
      <sheetName val="Juillet 2018"/>
      <sheetName val="Janvier 2019"/>
      <sheetName val="Janvier 2020"/>
    </sheetNames>
    <sheetDataSet>
      <sheetData sheetId="0">
        <row r="5">
          <cell r="C5">
            <v>503.72</v>
          </cell>
        </row>
        <row r="15">
          <cell r="AB15" t="str">
            <v>35 heures</v>
          </cell>
        </row>
        <row r="16">
          <cell r="AB16">
            <v>0.25</v>
          </cell>
        </row>
        <row r="18">
          <cell r="AC18" t="str">
            <v xml:space="preserve">Majoration </v>
          </cell>
          <cell r="AE18">
            <v>0.09</v>
          </cell>
          <cell r="AF18">
            <v>0.12</v>
          </cell>
          <cell r="AG18">
            <v>0.15</v>
          </cell>
          <cell r="AH18">
            <v>0.18</v>
          </cell>
          <cell r="AI18">
            <v>0.22</v>
          </cell>
          <cell r="AJ18">
            <v>0.26</v>
          </cell>
          <cell r="AK18">
            <v>0.3</v>
          </cell>
          <cell r="AL18">
            <v>0.315</v>
          </cell>
          <cell r="AM18">
            <v>0.33</v>
          </cell>
        </row>
        <row r="19">
          <cell r="AD19" t="str">
            <v>Indice</v>
          </cell>
        </row>
        <row r="20">
          <cell r="AD20">
            <v>224.9</v>
          </cell>
        </row>
        <row r="21">
          <cell r="AD21">
            <v>229.2</v>
          </cell>
        </row>
        <row r="22">
          <cell r="AD22">
            <v>233.8</v>
          </cell>
        </row>
        <row r="23">
          <cell r="AD23">
            <v>238.4</v>
          </cell>
        </row>
        <row r="24">
          <cell r="AD24">
            <v>243.1</v>
          </cell>
        </row>
        <row r="25">
          <cell r="AD25">
            <v>247.7</v>
          </cell>
        </row>
        <row r="26">
          <cell r="AD26">
            <v>252.6</v>
          </cell>
        </row>
        <row r="27">
          <cell r="AD27">
            <v>257.7</v>
          </cell>
        </row>
        <row r="28">
          <cell r="AD28">
            <v>263.10000000000002</v>
          </cell>
        </row>
        <row r="29">
          <cell r="AD29">
            <v>268</v>
          </cell>
        </row>
        <row r="30">
          <cell r="AD30">
            <v>272.89999999999998</v>
          </cell>
        </row>
        <row r="31">
          <cell r="AD31">
            <v>279.10000000000002</v>
          </cell>
        </row>
        <row r="32">
          <cell r="AD32">
            <v>285.5</v>
          </cell>
        </row>
        <row r="33">
          <cell r="AD33">
            <v>291.8</v>
          </cell>
        </row>
        <row r="34">
          <cell r="AD34">
            <v>298.3</v>
          </cell>
        </row>
        <row r="35">
          <cell r="AD35">
            <v>305.2</v>
          </cell>
        </row>
        <row r="36">
          <cell r="AD36">
            <v>312.39999999999998</v>
          </cell>
        </row>
        <row r="37">
          <cell r="AD37">
            <v>320.10000000000002</v>
          </cell>
        </row>
        <row r="38">
          <cell r="AD38">
            <v>328.9</v>
          </cell>
        </row>
        <row r="39">
          <cell r="AD39">
            <v>337.2</v>
          </cell>
        </row>
        <row r="40">
          <cell r="AD40">
            <v>345.4</v>
          </cell>
        </row>
        <row r="41">
          <cell r="AD41">
            <v>354</v>
          </cell>
        </row>
        <row r="42">
          <cell r="AD42">
            <v>362.7</v>
          </cell>
        </row>
        <row r="43">
          <cell r="AD43">
            <v>371.7</v>
          </cell>
        </row>
        <row r="44">
          <cell r="AD44">
            <v>380.9</v>
          </cell>
        </row>
        <row r="45">
          <cell r="AD45">
            <v>390.1</v>
          </cell>
        </row>
        <row r="46">
          <cell r="AD46">
            <v>401</v>
          </cell>
        </row>
        <row r="47">
          <cell r="AD47">
            <v>410.6</v>
          </cell>
        </row>
        <row r="48">
          <cell r="AD48">
            <v>420.7</v>
          </cell>
        </row>
        <row r="49">
          <cell r="AD49">
            <v>431.1</v>
          </cell>
        </row>
        <row r="50">
          <cell r="AD50">
            <v>441.8</v>
          </cell>
        </row>
        <row r="51">
          <cell r="AD51">
            <v>452.7</v>
          </cell>
        </row>
        <row r="52">
          <cell r="AD52">
            <v>463.8</v>
          </cell>
        </row>
        <row r="53">
          <cell r="AD53">
            <v>475.3</v>
          </cell>
        </row>
        <row r="54">
          <cell r="AD54">
            <v>486.9</v>
          </cell>
        </row>
        <row r="55">
          <cell r="AD55">
            <v>499</v>
          </cell>
        </row>
        <row r="56">
          <cell r="AD56">
            <v>511.3</v>
          </cell>
        </row>
        <row r="57">
          <cell r="AD57">
            <v>523.9</v>
          </cell>
        </row>
        <row r="58">
          <cell r="AD58">
            <v>536.79999999999995</v>
          </cell>
        </row>
        <row r="59">
          <cell r="AD59">
            <v>550.1</v>
          </cell>
        </row>
        <row r="60">
          <cell r="AD60">
            <v>563.70000000000005</v>
          </cell>
        </row>
        <row r="61">
          <cell r="AD61">
            <v>577.79999999999995</v>
          </cell>
        </row>
        <row r="62">
          <cell r="AD62">
            <v>595.6</v>
          </cell>
        </row>
        <row r="63">
          <cell r="AD63">
            <v>610.1</v>
          </cell>
        </row>
        <row r="64">
          <cell r="AD64">
            <v>625.20000000000005</v>
          </cell>
        </row>
        <row r="65">
          <cell r="AD65">
            <v>640.70000000000005</v>
          </cell>
        </row>
        <row r="66">
          <cell r="AD66">
            <v>656.6</v>
          </cell>
        </row>
        <row r="67">
          <cell r="AD67">
            <v>672.8</v>
          </cell>
        </row>
        <row r="68">
          <cell r="AD68">
            <v>689.4</v>
          </cell>
        </row>
        <row r="69">
          <cell r="AD69">
            <v>706.4</v>
          </cell>
        </row>
        <row r="70">
          <cell r="AD70">
            <v>723.9</v>
          </cell>
        </row>
        <row r="71">
          <cell r="AD71">
            <v>740.3</v>
          </cell>
        </row>
        <row r="72">
          <cell r="AD72">
            <v>757</v>
          </cell>
        </row>
        <row r="73">
          <cell r="AD73">
            <v>773.7</v>
          </cell>
        </row>
        <row r="74">
          <cell r="AD74">
            <v>790.9</v>
          </cell>
        </row>
        <row r="75">
          <cell r="AD75">
            <v>808.6</v>
          </cell>
        </row>
        <row r="76">
          <cell r="AD76">
            <v>826.6</v>
          </cell>
        </row>
        <row r="77">
          <cell r="AD77">
            <v>845.1</v>
          </cell>
        </row>
        <row r="78">
          <cell r="AD78">
            <v>864.2</v>
          </cell>
        </row>
        <row r="79">
          <cell r="AD79">
            <v>883</v>
          </cell>
        </row>
        <row r="80">
          <cell r="AD80">
            <v>902.2</v>
          </cell>
        </row>
        <row r="81">
          <cell r="AD81">
            <v>924.4</v>
          </cell>
        </row>
        <row r="82">
          <cell r="AD82">
            <v>944.9</v>
          </cell>
        </row>
        <row r="83">
          <cell r="AD83">
            <v>966.6</v>
          </cell>
        </row>
        <row r="84">
          <cell r="AD84">
            <v>988.9</v>
          </cell>
        </row>
        <row r="85">
          <cell r="AD85">
            <v>1011.6</v>
          </cell>
        </row>
        <row r="86">
          <cell r="AD86">
            <v>1034.8</v>
          </cell>
        </row>
        <row r="87">
          <cell r="AD87" t="str">
            <v>Echelon</v>
          </cell>
        </row>
        <row r="88">
          <cell r="AD88" t="str">
            <v>Cumulé</v>
          </cell>
        </row>
      </sheetData>
      <sheetData sheetId="1">
        <row r="4">
          <cell r="C4">
            <v>0.245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21075-E9C6-495C-A7D2-FD316ADC4616}">
  <sheetPr codeName="Feuil1">
    <pageSetUpPr fitToPage="1"/>
  </sheetPr>
  <dimension ref="A1:AO107"/>
  <sheetViews>
    <sheetView showGridLines="0" tabSelected="1" topLeftCell="G6" zoomScaleNormal="100" zoomScaleSheetLayoutView="100" zoomScalePageLayoutView="40" workbookViewId="0">
      <selection activeCell="O27" sqref="O27"/>
    </sheetView>
  </sheetViews>
  <sheetFormatPr baseColWidth="10" defaultColWidth="3.42578125" defaultRowHeight="12.75"/>
  <cols>
    <col min="1" max="1" width="8.85546875" hidden="1" customWidth="1"/>
    <col min="2" max="3" width="7.7109375" hidden="1" customWidth="1"/>
    <col min="4" max="4" width="18" hidden="1" customWidth="1"/>
    <col min="5" max="5" width="8.5703125" hidden="1" customWidth="1"/>
    <col min="6" max="6" width="3.42578125" hidden="1" customWidth="1"/>
    <col min="7" max="8" width="7.7109375" customWidth="1"/>
    <col min="9" max="18" width="14.5703125" customWidth="1"/>
    <col min="19" max="21" width="9.5703125" customWidth="1"/>
    <col min="22" max="22" width="2.28515625" customWidth="1"/>
    <col min="23" max="39" width="6.7109375" customWidth="1"/>
    <col min="40" max="40" width="3.42578125" customWidth="1"/>
    <col min="41" max="41" width="3.42578125" hidden="1" customWidth="1"/>
    <col min="42" max="43" width="3.42578125" customWidth="1"/>
  </cols>
  <sheetData>
    <row r="1" spans="1:41" ht="15" hidden="1" customHeight="1">
      <c r="AO1" s="98">
        <v>3</v>
      </c>
    </row>
    <row r="2" spans="1:41" ht="15" hidden="1" customHeight="1">
      <c r="A2" s="1"/>
      <c r="B2" s="2">
        <v>1</v>
      </c>
      <c r="C2" s="2">
        <v>1</v>
      </c>
      <c r="D2" s="2" t="s">
        <v>0</v>
      </c>
      <c r="E2" s="3">
        <v>0.24</v>
      </c>
      <c r="F2" s="3"/>
      <c r="AO2" s="99">
        <v>1</v>
      </c>
    </row>
    <row r="3" spans="1:41" ht="8.25" customHeight="1">
      <c r="A3" s="1"/>
      <c r="B3" s="2">
        <v>2</v>
      </c>
      <c r="C3" s="2">
        <f>34/35</f>
        <v>0.97142857142857142</v>
      </c>
      <c r="D3" s="4" t="s">
        <v>1</v>
      </c>
      <c r="E3" s="3">
        <v>0.245</v>
      </c>
      <c r="F3" s="3"/>
      <c r="AO3" s="100"/>
    </row>
    <row r="4" spans="1:41" ht="8.25" customHeight="1">
      <c r="A4" s="1"/>
      <c r="B4" s="2">
        <v>3</v>
      </c>
      <c r="C4" s="2">
        <f>33/35</f>
        <v>0.94285714285714284</v>
      </c>
      <c r="D4" s="4" t="s">
        <v>2</v>
      </c>
      <c r="E4" s="3">
        <v>0.25</v>
      </c>
      <c r="F4" s="3"/>
    </row>
    <row r="5" spans="1:41" ht="27.75">
      <c r="A5" s="2" t="s">
        <v>3</v>
      </c>
      <c r="B5" s="5">
        <f>VLOOKUP(MajorationResidentielle,$B$2:$E$4,4,FALSE)</f>
        <v>0.24</v>
      </c>
      <c r="C5" s="3">
        <v>0.24</v>
      </c>
      <c r="D5" s="4"/>
      <c r="E5" s="4"/>
      <c r="F5" s="4"/>
      <c r="J5" s="131" t="s">
        <v>53</v>
      </c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95"/>
      <c r="W5" s="95"/>
      <c r="X5" s="95"/>
      <c r="Y5" s="95"/>
      <c r="Z5" s="95"/>
    </row>
    <row r="6" spans="1:41" ht="27.75">
      <c r="A6" s="6" t="s">
        <v>4</v>
      </c>
      <c r="B6" s="105">
        <f>ROUND(507.25,2)</f>
        <v>507.25</v>
      </c>
      <c r="C6" s="3">
        <v>0.245</v>
      </c>
      <c r="D6" s="4"/>
      <c r="E6" s="4"/>
      <c r="F6" s="4"/>
      <c r="J6" s="134" t="s">
        <v>52</v>
      </c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95"/>
      <c r="W6" s="95"/>
      <c r="X6" s="95"/>
      <c r="Y6" s="95"/>
      <c r="Z6" s="95"/>
    </row>
    <row r="7" spans="1:41" ht="27.75">
      <c r="A7" s="6" t="s">
        <v>5</v>
      </c>
      <c r="B7" s="103">
        <f>VLOOKUP(HoraireHebdo,$B$2:$C$4,2,FALSE)</f>
        <v>0.94285714285714284</v>
      </c>
      <c r="C7" s="3">
        <v>0.25</v>
      </c>
      <c r="D7" s="4"/>
      <c r="E7" s="4"/>
      <c r="F7" s="4"/>
      <c r="J7" s="106" t="s">
        <v>73</v>
      </c>
      <c r="V7" s="95"/>
      <c r="W7" s="95"/>
      <c r="X7" s="95"/>
      <c r="Y7" s="95"/>
      <c r="Z7" s="95"/>
    </row>
    <row r="8" spans="1:41" ht="9" customHeight="1">
      <c r="A8" s="4"/>
      <c r="B8" s="4"/>
      <c r="C8" s="4"/>
      <c r="D8" s="4"/>
      <c r="E8" s="4"/>
      <c r="F8" s="4"/>
      <c r="J8" s="133" t="str">
        <f>"pour un agent travaillant à "&amp;VLOOKUP($B$7,C2:E4,2,FALSE) &amp; " bénéficiant d'une majoration résidentielle de "&amp;ROUND($B$5*100,1)&amp;"%"</f>
        <v>pour un agent travaillant à 32 heures "individuel" bénéficiant d'une majoration résidentielle de 24%</v>
      </c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96"/>
      <c r="W8" s="96"/>
      <c r="X8" s="96"/>
      <c r="Y8" s="96"/>
      <c r="Z8" s="96"/>
    </row>
    <row r="9" spans="1:41" ht="9" customHeight="1">
      <c r="A9" s="4"/>
      <c r="B9" s="4"/>
      <c r="C9" s="4"/>
      <c r="D9" s="4"/>
      <c r="E9" s="4"/>
      <c r="F9" s="4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96"/>
      <c r="W9" s="96"/>
      <c r="X9" s="96"/>
      <c r="Y9" s="96"/>
      <c r="Z9" s="96"/>
    </row>
    <row r="10" spans="1:41" ht="9" customHeight="1">
      <c r="A10" s="4"/>
      <c r="B10" s="4"/>
      <c r="C10" s="4"/>
      <c r="D10" s="4"/>
      <c r="E10" s="4"/>
      <c r="F10" s="4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</row>
    <row r="11" spans="1:41" ht="18" customHeight="1">
      <c r="A11" s="1"/>
      <c r="B11" s="1"/>
      <c r="C11" s="4"/>
      <c r="D11" s="4"/>
      <c r="E11" s="4"/>
      <c r="F11" s="4"/>
      <c r="J11" s="7"/>
      <c r="K11" s="7"/>
      <c r="L11" s="7"/>
      <c r="M11" s="7"/>
      <c r="N11" s="7"/>
      <c r="O11" s="7"/>
      <c r="P11" s="7"/>
      <c r="Q11" s="7"/>
      <c r="R11" s="104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</row>
    <row r="12" spans="1:41" ht="18">
      <c r="A12" s="1"/>
      <c r="B12" s="1"/>
      <c r="C12" s="102"/>
      <c r="E12" s="4"/>
      <c r="F12" s="4"/>
      <c r="J12" s="7"/>
      <c r="K12" s="7"/>
      <c r="L12" s="7"/>
      <c r="M12" s="7"/>
      <c r="N12" s="7"/>
      <c r="O12" s="7"/>
      <c r="P12" s="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</row>
    <row r="13" spans="1:41" hidden="1">
      <c r="A13" s="1"/>
      <c r="B13" s="1"/>
      <c r="E13" s="4"/>
      <c r="F13" s="4"/>
      <c r="K13" s="8" t="s">
        <v>6</v>
      </c>
      <c r="N13" s="8" t="s">
        <v>7</v>
      </c>
    </row>
    <row r="14" spans="1:41" hidden="1">
      <c r="A14" s="2"/>
      <c r="B14" s="3"/>
      <c r="E14" s="1"/>
      <c r="F14" s="1"/>
    </row>
    <row r="15" spans="1:41" hidden="1">
      <c r="A15" s="2"/>
      <c r="B15" s="4"/>
      <c r="C15" s="2"/>
      <c r="D15" s="1"/>
      <c r="E15" s="1"/>
      <c r="F15" s="1"/>
      <c r="G15" s="9"/>
      <c r="H15" s="10"/>
      <c r="I15" s="136"/>
      <c r="J15" s="136"/>
      <c r="K15" s="9"/>
      <c r="L15" s="9"/>
      <c r="M15" s="9"/>
    </row>
    <row r="16" spans="1:41">
      <c r="A16" s="4"/>
      <c r="B16" s="4"/>
      <c r="C16" s="4"/>
      <c r="D16" s="4"/>
      <c r="E16" s="4"/>
      <c r="F16" s="4"/>
      <c r="G16" s="11" t="str">
        <f>"Salaire National de Base au 01/01/2021 : "&amp;$B$6&amp; " €"</f>
        <v>Salaire National de Base au 01/01/2021 : 507,25 €</v>
      </c>
      <c r="H16" s="12"/>
      <c r="I16" s="12"/>
      <c r="K16" s="12"/>
      <c r="L16" s="12"/>
      <c r="M16" s="12"/>
      <c r="N16" s="12"/>
      <c r="O16" s="12"/>
      <c r="P16" s="12"/>
      <c r="Q16" s="137"/>
      <c r="R16" s="137"/>
    </row>
    <row r="17" spans="1:40" ht="15">
      <c r="A17" s="13"/>
      <c r="B17" s="13"/>
      <c r="C17" s="13"/>
      <c r="D17" s="13"/>
      <c r="E17" s="13"/>
      <c r="F17" s="1"/>
      <c r="G17" s="45"/>
      <c r="H17" s="45"/>
      <c r="I17" s="46"/>
      <c r="J17" s="138" t="s">
        <v>8</v>
      </c>
      <c r="K17" s="138"/>
      <c r="L17" s="138"/>
      <c r="M17" s="138"/>
      <c r="N17" s="138"/>
      <c r="O17" s="138"/>
      <c r="P17" s="138"/>
      <c r="Q17" s="138"/>
      <c r="R17" s="139"/>
      <c r="S17" s="140"/>
      <c r="T17" s="141"/>
      <c r="U17" s="47"/>
      <c r="W17" s="174" t="s">
        <v>44</v>
      </c>
      <c r="X17" s="174"/>
      <c r="Y17" s="174"/>
      <c r="Z17" s="174"/>
      <c r="AA17" s="174"/>
      <c r="AB17" s="93"/>
      <c r="AC17" s="174" t="s">
        <v>46</v>
      </c>
      <c r="AD17" s="174"/>
      <c r="AE17" s="174"/>
      <c r="AF17" s="93"/>
      <c r="AG17" s="174" t="s">
        <v>49</v>
      </c>
      <c r="AH17" s="174"/>
      <c r="AI17" s="174"/>
      <c r="AJ17" s="93"/>
      <c r="AK17" s="174" t="s">
        <v>51</v>
      </c>
      <c r="AL17" s="174"/>
      <c r="AM17" s="174"/>
    </row>
    <row r="18" spans="1:40" ht="15">
      <c r="C18" s="14"/>
      <c r="D18" s="14"/>
      <c r="E18" s="14"/>
      <c r="F18" s="14"/>
      <c r="G18" s="45"/>
      <c r="H18" s="128" t="s">
        <v>9</v>
      </c>
      <c r="I18" s="128"/>
      <c r="J18" s="48">
        <v>4</v>
      </c>
      <c r="K18" s="48">
        <v>5</v>
      </c>
      <c r="L18" s="48">
        <v>6</v>
      </c>
      <c r="M18" s="48">
        <v>7</v>
      </c>
      <c r="N18" s="48">
        <v>8</v>
      </c>
      <c r="O18" s="48">
        <v>9</v>
      </c>
      <c r="P18" s="48">
        <v>10</v>
      </c>
      <c r="Q18" s="48">
        <v>11</v>
      </c>
      <c r="R18" s="49">
        <v>12</v>
      </c>
      <c r="S18" s="129" t="s">
        <v>10</v>
      </c>
      <c r="T18" s="130"/>
      <c r="U18" s="47"/>
      <c r="W18" s="94"/>
      <c r="X18" s="94"/>
      <c r="Y18" s="94"/>
      <c r="Z18" s="94"/>
      <c r="AA18" s="174" t="s">
        <v>45</v>
      </c>
      <c r="AB18" s="174"/>
      <c r="AC18" s="174"/>
      <c r="AD18" s="93"/>
      <c r="AE18" s="174" t="s">
        <v>48</v>
      </c>
      <c r="AF18" s="174"/>
      <c r="AG18" s="174"/>
      <c r="AH18" s="93"/>
      <c r="AI18" s="174" t="s">
        <v>50</v>
      </c>
      <c r="AJ18" s="174"/>
      <c r="AK18" s="174"/>
      <c r="AL18" s="93"/>
      <c r="AM18" s="93"/>
      <c r="AN18" s="15"/>
    </row>
    <row r="19" spans="1:40" ht="15" customHeight="1">
      <c r="C19" s="14"/>
      <c r="D19" s="14"/>
      <c r="E19" s="14"/>
      <c r="F19" s="14"/>
      <c r="G19" s="45"/>
      <c r="H19" s="128" t="s">
        <v>11</v>
      </c>
      <c r="I19" s="128"/>
      <c r="J19" s="48" t="s">
        <v>12</v>
      </c>
      <c r="K19" s="48" t="s">
        <v>13</v>
      </c>
      <c r="L19" s="48" t="s">
        <v>14</v>
      </c>
      <c r="M19" s="48" t="s">
        <v>15</v>
      </c>
      <c r="N19" s="48" t="s">
        <v>16</v>
      </c>
      <c r="O19" s="48" t="s">
        <v>17</v>
      </c>
      <c r="P19" s="48" t="s">
        <v>18</v>
      </c>
      <c r="Q19" s="48" t="s">
        <v>19</v>
      </c>
      <c r="R19" s="49" t="s">
        <v>20</v>
      </c>
      <c r="S19" s="50"/>
      <c r="T19" s="51"/>
      <c r="U19" s="47"/>
      <c r="W19" s="94"/>
      <c r="X19" s="94"/>
      <c r="Y19" s="94"/>
      <c r="Z19" s="94"/>
      <c r="AA19" s="93"/>
      <c r="AB19" s="93"/>
      <c r="AC19" s="93"/>
      <c r="AD19" s="174" t="s">
        <v>47</v>
      </c>
      <c r="AE19" s="174"/>
      <c r="AF19" s="174"/>
      <c r="AG19" s="93"/>
      <c r="AH19" s="93"/>
      <c r="AI19" s="93"/>
      <c r="AJ19" s="93"/>
      <c r="AK19" s="93"/>
      <c r="AL19" s="93"/>
      <c r="AM19" s="93"/>
      <c r="AN19" s="15"/>
    </row>
    <row r="20" spans="1:40" ht="15.75" customHeight="1" thickBot="1">
      <c r="C20" s="14"/>
      <c r="D20" s="14"/>
      <c r="E20" s="14"/>
      <c r="F20" s="14"/>
      <c r="G20" s="16"/>
      <c r="H20" s="128" t="s">
        <v>21</v>
      </c>
      <c r="I20" s="128"/>
      <c r="J20" s="52">
        <v>0.09</v>
      </c>
      <c r="K20" s="52">
        <v>0.12</v>
      </c>
      <c r="L20" s="52">
        <v>0.15</v>
      </c>
      <c r="M20" s="52">
        <v>0.18</v>
      </c>
      <c r="N20" s="52">
        <v>0.22</v>
      </c>
      <c r="O20" s="52">
        <v>0.26</v>
      </c>
      <c r="P20" s="52">
        <v>0.3</v>
      </c>
      <c r="Q20" s="52">
        <v>0.315</v>
      </c>
      <c r="R20" s="53">
        <v>0.33</v>
      </c>
      <c r="S20" s="54"/>
      <c r="T20" s="55"/>
      <c r="U20" s="47"/>
      <c r="W20" s="15"/>
      <c r="X20" s="15"/>
      <c r="Y20" s="15"/>
      <c r="Z20" s="15"/>
      <c r="AA20" s="15"/>
      <c r="AB20" s="15"/>
      <c r="AC20" s="15"/>
      <c r="AN20" s="15"/>
    </row>
    <row r="21" spans="1:40" s="12" customFormat="1" ht="15" customHeight="1">
      <c r="G21" s="16"/>
      <c r="H21" s="48" t="s">
        <v>22</v>
      </c>
      <c r="I21" s="48" t="s">
        <v>23</v>
      </c>
      <c r="J21" s="56"/>
      <c r="K21" s="109"/>
      <c r="L21" s="48"/>
      <c r="M21" s="48"/>
      <c r="N21" s="48"/>
      <c r="O21" s="48"/>
      <c r="P21" s="48"/>
      <c r="Q21" s="48"/>
      <c r="R21" s="49"/>
      <c r="S21" s="57" t="s">
        <v>22</v>
      </c>
      <c r="T21" s="58" t="s">
        <v>24</v>
      </c>
      <c r="U21" s="59" t="s">
        <v>22</v>
      </c>
      <c r="V21"/>
      <c r="W21" s="15"/>
      <c r="X21" s="15"/>
      <c r="Y21" s="15"/>
      <c r="Z21" s="15"/>
      <c r="AA21" s="17"/>
      <c r="AB21" s="15"/>
      <c r="AC21" s="15"/>
      <c r="AD21" s="15"/>
      <c r="AE21" s="15"/>
      <c r="AF21"/>
      <c r="AG21"/>
      <c r="AH21"/>
      <c r="AI21"/>
      <c r="AJ21"/>
      <c r="AK21"/>
      <c r="AL21"/>
      <c r="AM21"/>
      <c r="AN21" s="15"/>
    </row>
    <row r="22" spans="1:40" s="15" customFormat="1" ht="15" customHeight="1">
      <c r="C22" s="18"/>
      <c r="D22" s="18"/>
      <c r="E22" s="18"/>
      <c r="F22" s="18"/>
      <c r="G22" s="142" t="s">
        <v>25</v>
      </c>
      <c r="H22" s="63">
        <v>30</v>
      </c>
      <c r="I22" s="64">
        <v>226</v>
      </c>
      <c r="J22" s="65">
        <f t="shared" ref="J22:R31" si="0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1475.3700861085717</v>
      </c>
      <c r="K22" s="65">
        <f t="shared" si="0"/>
        <v>1514.3602776514288</v>
      </c>
      <c r="L22" s="65">
        <f t="shared" si="0"/>
        <v>1553.3504691942858</v>
      </c>
      <c r="M22" s="65">
        <f t="shared" si="0"/>
        <v>1592.3406607371428</v>
      </c>
      <c r="N22" s="65">
        <f t="shared" si="0"/>
        <v>1644.3275827942859</v>
      </c>
      <c r="O22" s="65">
        <f t="shared" si="0"/>
        <v>1696.3145048514286</v>
      </c>
      <c r="P22" s="65">
        <f t="shared" si="0"/>
        <v>1748.3014269085713</v>
      </c>
      <c r="Q22" s="65">
        <f t="shared" si="0"/>
        <v>1767.7965226799997</v>
      </c>
      <c r="R22" s="65">
        <f t="shared" si="0"/>
        <v>1787.2916184514288</v>
      </c>
      <c r="S22" s="19"/>
      <c r="T22" s="20"/>
      <c r="U22" s="60">
        <v>30</v>
      </c>
      <c r="V22"/>
      <c r="W22" s="151" t="s">
        <v>26</v>
      </c>
      <c r="X22" s="88"/>
      <c r="Y22" s="89"/>
      <c r="Z22" s="90"/>
      <c r="AA22" s="22"/>
      <c r="AB22" s="10"/>
      <c r="AC22"/>
      <c r="AD22" s="10"/>
      <c r="AE22" s="23"/>
      <c r="AF22"/>
      <c r="AG22"/>
      <c r="AH22"/>
      <c r="AI22"/>
      <c r="AJ22"/>
      <c r="AK22"/>
      <c r="AL22"/>
      <c r="AM22"/>
      <c r="AN22"/>
    </row>
    <row r="23" spans="1:40" s="15" customFormat="1" ht="15" customHeight="1">
      <c r="C23" s="18"/>
      <c r="D23" s="18"/>
      <c r="E23" s="24"/>
      <c r="F23" s="24"/>
      <c r="G23" s="142"/>
      <c r="H23" s="66">
        <v>35</v>
      </c>
      <c r="I23" s="67">
        <v>230.4</v>
      </c>
      <c r="J23" s="68">
        <f t="shared" si="0"/>
        <v>1502.9507584742857</v>
      </c>
      <c r="K23" s="68">
        <f t="shared" si="0"/>
        <v>1542.7000510914288</v>
      </c>
      <c r="L23" s="68">
        <f t="shared" si="0"/>
        <v>1582.4493437085712</v>
      </c>
      <c r="M23" s="68">
        <f t="shared" si="0"/>
        <v>1622.198636325714</v>
      </c>
      <c r="N23" s="68">
        <f t="shared" si="0"/>
        <v>1675.197693148571</v>
      </c>
      <c r="O23" s="68">
        <f t="shared" si="0"/>
        <v>1728.1967499714283</v>
      </c>
      <c r="P23" s="68">
        <f t="shared" si="0"/>
        <v>1781.1958067942858</v>
      </c>
      <c r="Q23" s="68">
        <f t="shared" si="0"/>
        <v>1801.0704531028571</v>
      </c>
      <c r="R23" s="69">
        <f t="shared" si="0"/>
        <v>1820.9450994114286</v>
      </c>
      <c r="S23" s="41">
        <f t="shared" ref="S23:S86" si="1">+R23/R22-1</f>
        <v>1.8829317282402114E-2</v>
      </c>
      <c r="T23" s="42">
        <f t="shared" ref="T23:T86" si="2">+R23/$R$22-1</f>
        <v>1.8829317282402114E-2</v>
      </c>
      <c r="U23" s="61">
        <v>35</v>
      </c>
      <c r="V23"/>
      <c r="W23" s="152"/>
      <c r="X23" s="88"/>
      <c r="Y23" s="89"/>
      <c r="Z23" s="90"/>
      <c r="AA23" s="22"/>
      <c r="AB23" s="10"/>
      <c r="AC23"/>
      <c r="AD23" s="10"/>
      <c r="AE23"/>
      <c r="AF23"/>
      <c r="AG23"/>
      <c r="AH23"/>
      <c r="AI23"/>
      <c r="AJ23"/>
      <c r="AK23"/>
      <c r="AL23"/>
      <c r="AM23"/>
      <c r="AN23"/>
    </row>
    <row r="24" spans="1:40" s="15" customFormat="1" ht="15" customHeight="1">
      <c r="C24" s="18"/>
      <c r="D24" s="18"/>
      <c r="E24" s="24"/>
      <c r="F24" s="24"/>
      <c r="G24" s="142"/>
      <c r="H24" s="63">
        <v>40</v>
      </c>
      <c r="I24" s="64">
        <v>234.9</v>
      </c>
      <c r="J24" s="65">
        <f t="shared" si="0"/>
        <v>1531.1582643028571</v>
      </c>
      <c r="K24" s="65">
        <f t="shared" si="0"/>
        <v>1571.6839102914289</v>
      </c>
      <c r="L24" s="65">
        <f t="shared" si="0"/>
        <v>1612.2095562799998</v>
      </c>
      <c r="M24" s="65">
        <f t="shared" si="0"/>
        <v>1652.7352022685711</v>
      </c>
      <c r="N24" s="65">
        <f t="shared" si="0"/>
        <v>1706.7693969199997</v>
      </c>
      <c r="O24" s="65">
        <f t="shared" si="0"/>
        <v>1760.8035915714281</v>
      </c>
      <c r="P24" s="65">
        <f t="shared" si="0"/>
        <v>1814.8377862228567</v>
      </c>
      <c r="Q24" s="65">
        <f t="shared" si="0"/>
        <v>1835.1006092171431</v>
      </c>
      <c r="R24" s="70">
        <f t="shared" si="0"/>
        <v>1855.3634322114287</v>
      </c>
      <c r="S24" s="41">
        <f t="shared" si="1"/>
        <v>1.8901356669745351E-2</v>
      </c>
      <c r="T24" s="42">
        <f t="shared" si="2"/>
        <v>3.8086573593949735E-2</v>
      </c>
      <c r="U24" s="60">
        <v>40</v>
      </c>
      <c r="V24"/>
      <c r="W24" s="153"/>
      <c r="X24" s="155" t="s">
        <v>27</v>
      </c>
      <c r="Y24" s="91"/>
      <c r="Z24" s="88"/>
      <c r="AA24" s="22"/>
      <c r="AB24" s="10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15" customFormat="1" ht="15" customHeight="1">
      <c r="C25" s="18"/>
      <c r="D25" s="18"/>
      <c r="E25" s="24"/>
      <c r="F25" s="24"/>
      <c r="G25" s="142"/>
      <c r="H25" s="66">
        <v>45</v>
      </c>
      <c r="I25" s="67">
        <v>239.6</v>
      </c>
      <c r="J25" s="68">
        <f t="shared" si="0"/>
        <v>1560.6194370571429</v>
      </c>
      <c r="K25" s="68">
        <f t="shared" si="0"/>
        <v>1601.9559410114289</v>
      </c>
      <c r="L25" s="68">
        <f t="shared" si="0"/>
        <v>1643.2924449657141</v>
      </c>
      <c r="M25" s="68">
        <f t="shared" si="0"/>
        <v>1684.6289489199996</v>
      </c>
      <c r="N25" s="68">
        <f t="shared" si="0"/>
        <v>1739.7442875257143</v>
      </c>
      <c r="O25" s="68">
        <f t="shared" si="0"/>
        <v>1794.8596261314281</v>
      </c>
      <c r="P25" s="68">
        <f t="shared" si="0"/>
        <v>1849.9749647371427</v>
      </c>
      <c r="Q25" s="68">
        <f t="shared" si="0"/>
        <v>1870.6432167142852</v>
      </c>
      <c r="R25" s="69">
        <f t="shared" si="0"/>
        <v>1891.3114686914282</v>
      </c>
      <c r="S25" s="41">
        <f t="shared" si="1"/>
        <v>1.9375199411552746E-2</v>
      </c>
      <c r="T25" s="42">
        <f t="shared" si="2"/>
        <v>5.819970796378815E-2</v>
      </c>
      <c r="U25" s="61">
        <v>45</v>
      </c>
      <c r="V25"/>
      <c r="W25" s="153"/>
      <c r="X25" s="156"/>
      <c r="Y25" s="92"/>
      <c r="Z25" s="88"/>
      <c r="AA25" s="22"/>
      <c r="AB25"/>
      <c r="AC25"/>
      <c r="AD25"/>
      <c r="AE25" s="10"/>
      <c r="AF25"/>
      <c r="AG25"/>
      <c r="AH25"/>
      <c r="AI25"/>
      <c r="AJ25"/>
      <c r="AK25"/>
      <c r="AL25"/>
      <c r="AM25"/>
      <c r="AN25"/>
    </row>
    <row r="26" spans="1:40" ht="15" customHeight="1">
      <c r="D26" s="21"/>
      <c r="E26" s="25"/>
      <c r="F26" s="25"/>
      <c r="G26" s="142"/>
      <c r="H26" s="63">
        <v>50</v>
      </c>
      <c r="I26" s="64">
        <v>244.3</v>
      </c>
      <c r="J26" s="65">
        <f t="shared" si="0"/>
        <v>1590.0806098114288</v>
      </c>
      <c r="K26" s="65">
        <f t="shared" si="0"/>
        <v>1632.2279717314289</v>
      </c>
      <c r="L26" s="65">
        <f t="shared" si="0"/>
        <v>1674.3753336514283</v>
      </c>
      <c r="M26" s="65">
        <f t="shared" si="0"/>
        <v>1716.5226955714284</v>
      </c>
      <c r="N26" s="65">
        <f t="shared" si="0"/>
        <v>1772.7191781314286</v>
      </c>
      <c r="O26" s="65">
        <f t="shared" si="0"/>
        <v>1828.9156606914282</v>
      </c>
      <c r="P26" s="65">
        <f t="shared" si="0"/>
        <v>1885.1121432514287</v>
      </c>
      <c r="Q26" s="65">
        <f t="shared" si="0"/>
        <v>1906.1858242114286</v>
      </c>
      <c r="R26" s="70">
        <f t="shared" si="0"/>
        <v>1927.2595051714281</v>
      </c>
      <c r="S26" s="41">
        <f t="shared" si="1"/>
        <v>1.9006936231858118E-2</v>
      </c>
      <c r="T26" s="42">
        <f t="shared" si="2"/>
        <v>7.8312842333626786E-2</v>
      </c>
      <c r="U26" s="60">
        <v>50</v>
      </c>
      <c r="W26" s="153"/>
      <c r="X26" s="157"/>
      <c r="Y26" s="155" t="s">
        <v>28</v>
      </c>
      <c r="Z26" s="91"/>
      <c r="AA26" s="26"/>
      <c r="AE26" s="10"/>
    </row>
    <row r="27" spans="1:40" ht="15" customHeight="1">
      <c r="D27" s="21"/>
      <c r="G27" s="142"/>
      <c r="H27" s="66">
        <v>55</v>
      </c>
      <c r="I27" s="67">
        <v>249</v>
      </c>
      <c r="J27" s="68">
        <f t="shared" si="0"/>
        <v>1619.5417825657146</v>
      </c>
      <c r="K27" s="68">
        <f t="shared" si="0"/>
        <v>1662.5000024514284</v>
      </c>
      <c r="L27" s="68">
        <f t="shared" si="0"/>
        <v>1705.4582223371426</v>
      </c>
      <c r="M27" s="68">
        <f t="shared" si="0"/>
        <v>1748.4164422228566</v>
      </c>
      <c r="N27" s="68">
        <f t="shared" si="0"/>
        <v>1805.6940687371421</v>
      </c>
      <c r="O27" s="68">
        <f t="shared" si="0"/>
        <v>1862.9716952514286</v>
      </c>
      <c r="P27" s="68">
        <f t="shared" si="0"/>
        <v>1920.2493217657143</v>
      </c>
      <c r="Q27" s="68">
        <f t="shared" si="0"/>
        <v>1941.8457832714284</v>
      </c>
      <c r="R27" s="69">
        <f t="shared" si="0"/>
        <v>1963.9961154</v>
      </c>
      <c r="S27" s="41">
        <f t="shared" si="1"/>
        <v>1.9061579475932788E-2</v>
      </c>
      <c r="T27" s="42">
        <f t="shared" si="2"/>
        <v>9.8867188277688145E-2</v>
      </c>
      <c r="U27" s="61">
        <v>55</v>
      </c>
      <c r="W27" s="153"/>
      <c r="X27" s="157"/>
      <c r="Y27" s="156"/>
      <c r="Z27" s="92"/>
      <c r="AA27" s="27"/>
      <c r="AB27" s="21"/>
      <c r="AE27" s="10" t="s">
        <v>29</v>
      </c>
    </row>
    <row r="28" spans="1:40" ht="15" customHeight="1">
      <c r="D28" s="21"/>
      <c r="G28" s="142"/>
      <c r="H28" s="63">
        <v>60</v>
      </c>
      <c r="I28" s="64">
        <v>253.8</v>
      </c>
      <c r="J28" s="65">
        <f t="shared" si="0"/>
        <v>1649.6297887828573</v>
      </c>
      <c r="K28" s="65">
        <f t="shared" si="0"/>
        <v>1693.4161189314289</v>
      </c>
      <c r="L28" s="65">
        <f t="shared" si="0"/>
        <v>1737.20244908</v>
      </c>
      <c r="M28" s="65">
        <f t="shared" si="0"/>
        <v>1780.9887792285713</v>
      </c>
      <c r="N28" s="65">
        <f t="shared" si="0"/>
        <v>1839.37055276</v>
      </c>
      <c r="O28" s="65">
        <f t="shared" si="0"/>
        <v>1897.7523262914285</v>
      </c>
      <c r="P28" s="65">
        <f t="shared" si="0"/>
        <v>1956.7016285142863</v>
      </c>
      <c r="Q28" s="65">
        <f t="shared" si="0"/>
        <v>1979.2789549971428</v>
      </c>
      <c r="R28" s="70">
        <f t="shared" si="0"/>
        <v>2001.85628148</v>
      </c>
      <c r="S28" s="41">
        <f t="shared" si="1"/>
        <v>1.9277108433734869E-2</v>
      </c>
      <c r="T28" s="42">
        <f t="shared" si="2"/>
        <v>0.12005017022039044</v>
      </c>
      <c r="U28" s="60">
        <v>60</v>
      </c>
      <c r="W28" s="153"/>
      <c r="X28" s="157"/>
      <c r="Y28" s="157"/>
      <c r="Z28" s="159" t="s">
        <v>30</v>
      </c>
      <c r="AA28" s="162" t="s">
        <v>31</v>
      </c>
      <c r="AB28" s="75"/>
      <c r="AC28" s="28"/>
      <c r="AE28" s="10"/>
    </row>
    <row r="29" spans="1:40" ht="15" customHeight="1">
      <c r="D29" s="21"/>
      <c r="G29" s="142"/>
      <c r="H29" s="66">
        <v>65</v>
      </c>
      <c r="I29" s="67">
        <v>259</v>
      </c>
      <c r="J29" s="68">
        <f t="shared" si="0"/>
        <v>1682.2251288514287</v>
      </c>
      <c r="K29" s="68">
        <f t="shared" si="0"/>
        <v>1726.9085784514284</v>
      </c>
      <c r="L29" s="68">
        <f t="shared" si="0"/>
        <v>1771.5920280514281</v>
      </c>
      <c r="M29" s="68">
        <f t="shared" si="0"/>
        <v>1816.2754776514282</v>
      </c>
      <c r="N29" s="68">
        <f t="shared" si="0"/>
        <v>1875.8534104514283</v>
      </c>
      <c r="O29" s="68">
        <f t="shared" si="0"/>
        <v>1935.4313432514284</v>
      </c>
      <c r="P29" s="68">
        <f t="shared" si="0"/>
        <v>1996.7916540000001</v>
      </c>
      <c r="Q29" s="68">
        <f t="shared" si="0"/>
        <v>2019.8315576999998</v>
      </c>
      <c r="R29" s="69">
        <f t="shared" si="0"/>
        <v>2042.8714614</v>
      </c>
      <c r="S29" s="41">
        <f t="shared" si="1"/>
        <v>2.0488573680063071E-2</v>
      </c>
      <c r="T29" s="42">
        <f t="shared" si="2"/>
        <v>0.14299840065831804</v>
      </c>
      <c r="U29" s="61">
        <v>65</v>
      </c>
      <c r="W29" s="153"/>
      <c r="X29" s="157"/>
      <c r="Y29" s="157"/>
      <c r="Z29" s="160"/>
      <c r="AA29" s="163"/>
      <c r="AB29" s="75"/>
      <c r="AC29" s="28"/>
      <c r="AD29" s="29"/>
      <c r="AE29" s="29"/>
      <c r="AF29" s="29"/>
      <c r="AG29" s="29"/>
      <c r="AK29" s="29"/>
      <c r="AL29" s="29"/>
      <c r="AM29" s="30"/>
    </row>
    <row r="30" spans="1:40" ht="15" customHeight="1">
      <c r="D30" s="21"/>
      <c r="G30" s="142"/>
      <c r="H30" s="63">
        <v>70</v>
      </c>
      <c r="I30" s="64">
        <v>264.39999999999998</v>
      </c>
      <c r="J30" s="65">
        <f t="shared" si="0"/>
        <v>1716.0741358457144</v>
      </c>
      <c r="K30" s="65">
        <f t="shared" si="0"/>
        <v>1761.6892094914283</v>
      </c>
      <c r="L30" s="65">
        <f t="shared" si="0"/>
        <v>1807.3042831371424</v>
      </c>
      <c r="M30" s="65">
        <f t="shared" si="0"/>
        <v>1852.9193567828568</v>
      </c>
      <c r="N30" s="65">
        <f t="shared" si="0"/>
        <v>1913.739454977142</v>
      </c>
      <c r="O30" s="65">
        <f t="shared" si="0"/>
        <v>1975.7028772799995</v>
      </c>
      <c r="P30" s="65">
        <f t="shared" si="0"/>
        <v>2038.4236035428571</v>
      </c>
      <c r="Q30" s="65">
        <f t="shared" si="0"/>
        <v>2061.9438758914284</v>
      </c>
      <c r="R30" s="70">
        <f t="shared" si="0"/>
        <v>2085.4641482399998</v>
      </c>
      <c r="S30" s="41">
        <f t="shared" si="1"/>
        <v>2.0849420849420763E-2</v>
      </c>
      <c r="T30" s="42">
        <f t="shared" si="2"/>
        <v>0.16682925534385817</v>
      </c>
      <c r="U30" s="60">
        <v>70</v>
      </c>
      <c r="W30" s="153"/>
      <c r="X30" s="157"/>
      <c r="Y30" s="157"/>
      <c r="Z30" s="160"/>
      <c r="AA30" s="163"/>
      <c r="AB30" s="75"/>
      <c r="AC30" s="28"/>
      <c r="AD30" s="29"/>
      <c r="AE30" s="29"/>
      <c r="AF30" s="29"/>
      <c r="AG30" s="29"/>
      <c r="AK30" s="31"/>
      <c r="AL30" s="29"/>
      <c r="AM30" s="30"/>
    </row>
    <row r="31" spans="1:40" ht="15" customHeight="1">
      <c r="D31" s="21"/>
      <c r="G31" s="142"/>
      <c r="H31" s="66">
        <v>75</v>
      </c>
      <c r="I31" s="67">
        <v>269.39999999999998</v>
      </c>
      <c r="J31" s="68">
        <f t="shared" si="0"/>
        <v>1747.4158089885716</v>
      </c>
      <c r="K31" s="68">
        <f t="shared" si="0"/>
        <v>1793.8934974914287</v>
      </c>
      <c r="L31" s="68">
        <f t="shared" si="0"/>
        <v>1840.371185994285</v>
      </c>
      <c r="M31" s="68">
        <f t="shared" si="0"/>
        <v>1886.8488744971423</v>
      </c>
      <c r="N31" s="68">
        <f t="shared" si="0"/>
        <v>1949.1580615885712</v>
      </c>
      <c r="O31" s="68">
        <f t="shared" si="0"/>
        <v>2013.0648832799995</v>
      </c>
      <c r="P31" s="68">
        <f t="shared" si="0"/>
        <v>2076.9717049714286</v>
      </c>
      <c r="Q31" s="68">
        <f t="shared" si="0"/>
        <v>2100.9367631057144</v>
      </c>
      <c r="R31" s="69">
        <f t="shared" si="0"/>
        <v>2124.9018212399997</v>
      </c>
      <c r="S31" s="41">
        <f t="shared" si="1"/>
        <v>1.8910741301058964E-2</v>
      </c>
      <c r="T31" s="42">
        <f t="shared" si="2"/>
        <v>0.18889486153417323</v>
      </c>
      <c r="U31" s="61">
        <v>75</v>
      </c>
      <c r="W31" s="153"/>
      <c r="X31" s="157"/>
      <c r="Y31" s="157"/>
      <c r="Z31" s="160"/>
      <c r="AA31" s="163"/>
      <c r="AB31" s="75"/>
      <c r="AC31" s="28"/>
      <c r="AD31" s="29"/>
      <c r="AE31" s="29"/>
      <c r="AF31" s="29"/>
      <c r="AG31" s="29"/>
      <c r="AH31" s="29"/>
      <c r="AI31" s="29"/>
      <c r="AJ31" s="29"/>
      <c r="AK31" s="29"/>
      <c r="AL31" s="29"/>
      <c r="AM31" s="30"/>
    </row>
    <row r="32" spans="1:40" ht="15" customHeight="1">
      <c r="D32" s="21"/>
      <c r="G32" s="142"/>
      <c r="H32" s="63">
        <v>80</v>
      </c>
      <c r="I32" s="64">
        <v>274.2</v>
      </c>
      <c r="J32" s="65">
        <f t="shared" ref="J32:R41" si="3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1777.5038152057141</v>
      </c>
      <c r="K32" s="65">
        <f t="shared" si="3"/>
        <v>1824.8096139714287</v>
      </c>
      <c r="L32" s="65">
        <f t="shared" si="3"/>
        <v>1872.1154127371426</v>
      </c>
      <c r="M32" s="65">
        <f t="shared" si="3"/>
        <v>1919.4212115028565</v>
      </c>
      <c r="N32" s="65">
        <f t="shared" si="3"/>
        <v>1983.8869357371427</v>
      </c>
      <c r="O32" s="65">
        <f t="shared" si="3"/>
        <v>2048.9324090399996</v>
      </c>
      <c r="P32" s="65">
        <f t="shared" si="3"/>
        <v>2113.9778823428574</v>
      </c>
      <c r="Q32" s="65">
        <f t="shared" si="3"/>
        <v>2138.3699348314285</v>
      </c>
      <c r="R32" s="70">
        <f t="shared" si="3"/>
        <v>2162.7619873200001</v>
      </c>
      <c r="S32" s="41">
        <f t="shared" si="1"/>
        <v>1.7817371937639326E-2</v>
      </c>
      <c r="T32" s="42">
        <f t="shared" si="2"/>
        <v>0.21007784347687575</v>
      </c>
      <c r="U32" s="60">
        <v>80</v>
      </c>
      <c r="W32" s="153"/>
      <c r="X32" s="157"/>
      <c r="Y32" s="157"/>
      <c r="Z32" s="160"/>
      <c r="AA32" s="164"/>
      <c r="AB32" s="166" t="s">
        <v>32</v>
      </c>
      <c r="AC32" s="32"/>
      <c r="AD32" s="29"/>
      <c r="AE32" s="29"/>
      <c r="AF32" s="29"/>
      <c r="AG32" s="29"/>
      <c r="AH32" s="29"/>
      <c r="AI32" s="29"/>
      <c r="AJ32" s="29"/>
      <c r="AK32" s="29"/>
      <c r="AL32" s="29"/>
      <c r="AM32" s="30"/>
    </row>
    <row r="33" spans="4:39" ht="15" customHeight="1">
      <c r="D33" s="21"/>
      <c r="G33" s="142"/>
      <c r="H33" s="66">
        <v>85</v>
      </c>
      <c r="I33" s="67">
        <v>280.5</v>
      </c>
      <c r="J33" s="68">
        <f t="shared" si="3"/>
        <v>1816.9943233657143</v>
      </c>
      <c r="K33" s="68">
        <f t="shared" si="3"/>
        <v>1865.3870168514284</v>
      </c>
      <c r="L33" s="68">
        <f t="shared" si="3"/>
        <v>1913.7797103371427</v>
      </c>
      <c r="M33" s="68">
        <f t="shared" si="3"/>
        <v>1962.9286295142854</v>
      </c>
      <c r="N33" s="68">
        <f t="shared" si="3"/>
        <v>2029.4685830571432</v>
      </c>
      <c r="O33" s="68">
        <f t="shared" si="3"/>
        <v>2096.0085365999998</v>
      </c>
      <c r="P33" s="68">
        <f t="shared" si="3"/>
        <v>2162.5484901428572</v>
      </c>
      <c r="Q33" s="68">
        <f t="shared" si="3"/>
        <v>2187.5009727214288</v>
      </c>
      <c r="R33" s="69">
        <f t="shared" si="3"/>
        <v>2212.4534552999999</v>
      </c>
      <c r="S33" s="41">
        <f t="shared" si="1"/>
        <v>2.2975929978118037E-2</v>
      </c>
      <c r="T33" s="42">
        <f t="shared" si="2"/>
        <v>0.23788050727667254</v>
      </c>
      <c r="U33" s="61">
        <v>85</v>
      </c>
      <c r="W33" s="153"/>
      <c r="X33" s="157"/>
      <c r="Y33" s="157"/>
      <c r="Z33" s="160"/>
      <c r="AA33" s="164"/>
      <c r="AB33" s="167"/>
      <c r="AC33" s="32"/>
      <c r="AD33" s="29"/>
      <c r="AE33" s="29"/>
      <c r="AF33" s="29"/>
      <c r="AG33" s="29"/>
      <c r="AH33" s="29"/>
      <c r="AI33" s="29"/>
      <c r="AJ33" s="29"/>
      <c r="AK33" s="29"/>
      <c r="AL33" s="29"/>
      <c r="AM33" s="30"/>
    </row>
    <row r="34" spans="4:39" ht="15" customHeight="1">
      <c r="D34" s="21"/>
      <c r="G34" s="142"/>
      <c r="H34" s="63">
        <v>90</v>
      </c>
      <c r="I34" s="64">
        <v>286.89999999999998</v>
      </c>
      <c r="J34" s="65">
        <f t="shared" si="3"/>
        <v>1857.111664988571</v>
      </c>
      <c r="K34" s="65">
        <f t="shared" si="3"/>
        <v>1906.6085054914283</v>
      </c>
      <c r="L34" s="65">
        <f t="shared" si="3"/>
        <v>1956.6719761285713</v>
      </c>
      <c r="M34" s="65">
        <f t="shared" si="3"/>
        <v>2007.7155928971424</v>
      </c>
      <c r="N34" s="65">
        <f t="shared" si="3"/>
        <v>2075.7737485885714</v>
      </c>
      <c r="O34" s="65">
        <f t="shared" si="3"/>
        <v>2143.8319042799994</v>
      </c>
      <c r="P34" s="65">
        <f t="shared" si="3"/>
        <v>2211.8900599714284</v>
      </c>
      <c r="Q34" s="65">
        <f t="shared" si="3"/>
        <v>2237.411868355714</v>
      </c>
      <c r="R34" s="70">
        <f t="shared" si="3"/>
        <v>2262.9336767399996</v>
      </c>
      <c r="S34" s="41">
        <f t="shared" si="1"/>
        <v>2.2816399286987421E-2</v>
      </c>
      <c r="T34" s="42">
        <f t="shared" si="2"/>
        <v>0.2661244832002756</v>
      </c>
      <c r="U34" s="60">
        <v>90</v>
      </c>
      <c r="W34" s="153"/>
      <c r="X34" s="157"/>
      <c r="Y34" s="157"/>
      <c r="Z34" s="160"/>
      <c r="AA34" s="164"/>
      <c r="AB34" s="167"/>
      <c r="AC34" s="33"/>
      <c r="AD34" s="29"/>
      <c r="AE34" s="29"/>
      <c r="AF34" s="29"/>
      <c r="AG34" s="29"/>
      <c r="AH34" s="29"/>
      <c r="AI34" s="29"/>
      <c r="AJ34" s="29"/>
      <c r="AK34" s="29"/>
      <c r="AL34" s="29"/>
      <c r="AM34" s="30"/>
    </row>
    <row r="35" spans="4:39" ht="15" customHeight="1">
      <c r="D35" s="21"/>
      <c r="G35" s="142"/>
      <c r="H35" s="66">
        <v>95</v>
      </c>
      <c r="I35" s="67">
        <v>293.2</v>
      </c>
      <c r="J35" s="68">
        <f t="shared" si="3"/>
        <v>1896.6021731485716</v>
      </c>
      <c r="K35" s="68">
        <f t="shared" si="3"/>
        <v>1947.4738060799998</v>
      </c>
      <c r="L35" s="68">
        <f t="shared" si="3"/>
        <v>1999.6382830285715</v>
      </c>
      <c r="M35" s="68">
        <f t="shared" si="3"/>
        <v>2051.8027599771422</v>
      </c>
      <c r="N35" s="68">
        <f t="shared" si="3"/>
        <v>2121.3553959085712</v>
      </c>
      <c r="O35" s="68">
        <f t="shared" si="3"/>
        <v>2190.9080318399992</v>
      </c>
      <c r="P35" s="68">
        <f t="shared" si="3"/>
        <v>2260.4606677714287</v>
      </c>
      <c r="Q35" s="68">
        <f t="shared" si="3"/>
        <v>2286.5429062457142</v>
      </c>
      <c r="R35" s="69">
        <f t="shared" si="3"/>
        <v>2312.6251447199998</v>
      </c>
      <c r="S35" s="41">
        <f t="shared" si="1"/>
        <v>2.1958870686650478E-2</v>
      </c>
      <c r="T35" s="42">
        <f t="shared" si="2"/>
        <v>0.29392714700007261</v>
      </c>
      <c r="U35" s="61">
        <v>95</v>
      </c>
      <c r="W35" s="153"/>
      <c r="X35" s="157"/>
      <c r="Y35" s="157"/>
      <c r="Z35" s="160"/>
      <c r="AA35" s="164"/>
      <c r="AB35" s="167"/>
      <c r="AC35" s="34"/>
      <c r="AD35" s="29"/>
      <c r="AE35" s="29"/>
      <c r="AF35" s="29"/>
      <c r="AG35" s="29"/>
      <c r="AH35" s="29"/>
      <c r="AI35" s="29"/>
      <c r="AJ35" s="29"/>
      <c r="AK35" s="29"/>
      <c r="AL35" s="29"/>
      <c r="AM35" s="30"/>
    </row>
    <row r="36" spans="4:39" ht="15" customHeight="1">
      <c r="D36" s="21"/>
      <c r="G36" s="142"/>
      <c r="H36" s="63">
        <v>100</v>
      </c>
      <c r="I36" s="64">
        <v>299.8</v>
      </c>
      <c r="J36" s="65">
        <f t="shared" si="3"/>
        <v>1937.973181697143</v>
      </c>
      <c r="K36" s="65">
        <f t="shared" si="3"/>
        <v>1991.3118931199997</v>
      </c>
      <c r="L36" s="65">
        <f t="shared" si="3"/>
        <v>2044.6506045428573</v>
      </c>
      <c r="M36" s="65">
        <f t="shared" si="3"/>
        <v>2097.989315965714</v>
      </c>
      <c r="N36" s="65">
        <f t="shared" si="3"/>
        <v>2169.1075978628573</v>
      </c>
      <c r="O36" s="65">
        <f t="shared" si="3"/>
        <v>2240.2258797599998</v>
      </c>
      <c r="P36" s="65">
        <f t="shared" si="3"/>
        <v>2311.3441616571431</v>
      </c>
      <c r="Q36" s="65">
        <f t="shared" si="3"/>
        <v>2338.0135173685712</v>
      </c>
      <c r="R36" s="70">
        <f t="shared" si="3"/>
        <v>2364.6828730799998</v>
      </c>
      <c r="S36" s="41">
        <f t="shared" si="1"/>
        <v>2.2510231923601687E-2</v>
      </c>
      <c r="T36" s="42">
        <f t="shared" si="2"/>
        <v>0.32305374717128865</v>
      </c>
      <c r="U36" s="60">
        <v>100</v>
      </c>
      <c r="W36" s="153"/>
      <c r="X36" s="157"/>
      <c r="Y36" s="157"/>
      <c r="Z36" s="160"/>
      <c r="AA36" s="164"/>
      <c r="AB36" s="167"/>
      <c r="AC36" s="170" t="s">
        <v>33</v>
      </c>
      <c r="AD36" s="29"/>
      <c r="AE36" s="35"/>
      <c r="AF36" s="29"/>
      <c r="AG36" s="29"/>
      <c r="AH36" s="29"/>
      <c r="AI36" s="29"/>
      <c r="AJ36" s="29"/>
      <c r="AK36" s="29"/>
      <c r="AL36" s="29"/>
      <c r="AM36" s="30"/>
    </row>
    <row r="37" spans="4:39" ht="15" customHeight="1">
      <c r="D37" s="21"/>
      <c r="G37" s="142"/>
      <c r="H37" s="66">
        <v>105</v>
      </c>
      <c r="I37" s="67">
        <v>306.7</v>
      </c>
      <c r="J37" s="68">
        <f t="shared" si="3"/>
        <v>1982.5763002885715</v>
      </c>
      <c r="K37" s="68">
        <f t="shared" si="3"/>
        <v>2037.1426204799998</v>
      </c>
      <c r="L37" s="68">
        <f t="shared" si="3"/>
        <v>2091.7089406714285</v>
      </c>
      <c r="M37" s="68">
        <f t="shared" si="3"/>
        <v>2146.2752608628566</v>
      </c>
      <c r="N37" s="68">
        <f t="shared" si="3"/>
        <v>2219.0303544514286</v>
      </c>
      <c r="O37" s="68">
        <f t="shared" si="3"/>
        <v>2291.7854480399997</v>
      </c>
      <c r="P37" s="68">
        <f t="shared" si="3"/>
        <v>2364.5405416285716</v>
      </c>
      <c r="Q37" s="68">
        <f t="shared" si="3"/>
        <v>2391.8237017242855</v>
      </c>
      <c r="R37" s="69">
        <f t="shared" si="3"/>
        <v>2419.1068618199997</v>
      </c>
      <c r="S37" s="41">
        <f t="shared" si="1"/>
        <v>2.3015343562374779E-2</v>
      </c>
      <c r="T37" s="42">
        <f t="shared" si="2"/>
        <v>0.35350428371392328</v>
      </c>
      <c r="U37" s="61">
        <v>105</v>
      </c>
      <c r="W37" s="153"/>
      <c r="X37" s="157"/>
      <c r="Y37" s="157"/>
      <c r="Z37" s="160"/>
      <c r="AA37" s="164"/>
      <c r="AB37" s="168"/>
      <c r="AC37" s="171"/>
      <c r="AD37" s="29"/>
      <c r="AE37" s="35"/>
      <c r="AF37" s="29"/>
      <c r="AG37" s="29"/>
      <c r="AH37" s="29"/>
      <c r="AI37" s="29"/>
      <c r="AJ37" s="29"/>
      <c r="AK37" s="29"/>
      <c r="AL37" s="29"/>
      <c r="AM37" s="30"/>
    </row>
    <row r="38" spans="4:39" ht="15" customHeight="1">
      <c r="D38" s="21"/>
      <c r="G38" s="142"/>
      <c r="H38" s="63">
        <v>110</v>
      </c>
      <c r="I38" s="64">
        <v>313.89999999999998</v>
      </c>
      <c r="J38" s="65">
        <f t="shared" si="3"/>
        <v>2029.1186849057142</v>
      </c>
      <c r="K38" s="65">
        <f t="shared" si="3"/>
        <v>2084.9659881599996</v>
      </c>
      <c r="L38" s="65">
        <f t="shared" si="3"/>
        <v>2140.8132914142857</v>
      </c>
      <c r="M38" s="65">
        <f t="shared" si="3"/>
        <v>2196.6605946685709</v>
      </c>
      <c r="N38" s="65">
        <f t="shared" si="3"/>
        <v>2271.1236656742858</v>
      </c>
      <c r="O38" s="65">
        <f t="shared" si="3"/>
        <v>2345.5867366799994</v>
      </c>
      <c r="P38" s="65">
        <f t="shared" si="3"/>
        <v>2420.0498076857143</v>
      </c>
      <c r="Q38" s="65">
        <f t="shared" si="3"/>
        <v>2447.9734593128569</v>
      </c>
      <c r="R38" s="70">
        <f t="shared" si="3"/>
        <v>2475.8971109399999</v>
      </c>
      <c r="S38" s="41">
        <f t="shared" si="1"/>
        <v>2.3475709162047664E-2</v>
      </c>
      <c r="T38" s="42">
        <f t="shared" si="2"/>
        <v>0.38527875662797695</v>
      </c>
      <c r="U38" s="60">
        <v>110</v>
      </c>
      <c r="W38" s="153"/>
      <c r="X38" s="157"/>
      <c r="Y38" s="157"/>
      <c r="Z38" s="160"/>
      <c r="AA38" s="164"/>
      <c r="AB38" s="168"/>
      <c r="AC38" s="171"/>
      <c r="AD38" s="29"/>
      <c r="AE38" s="35"/>
      <c r="AF38" s="29"/>
      <c r="AG38" s="29"/>
      <c r="AH38" s="29"/>
      <c r="AI38" s="29"/>
      <c r="AJ38" s="29"/>
      <c r="AK38" s="29"/>
      <c r="AL38" s="29"/>
      <c r="AM38" s="30"/>
    </row>
    <row r="39" spans="4:39" ht="15" customHeight="1">
      <c r="D39" s="21"/>
      <c r="G39" s="142"/>
      <c r="H39" s="66">
        <v>115</v>
      </c>
      <c r="I39" s="67">
        <v>321.7</v>
      </c>
      <c r="J39" s="68">
        <f t="shared" si="3"/>
        <v>2079.5396015742858</v>
      </c>
      <c r="K39" s="68">
        <f t="shared" si="3"/>
        <v>2136.77463648</v>
      </c>
      <c r="L39" s="68">
        <f t="shared" si="3"/>
        <v>2194.0096713857142</v>
      </c>
      <c r="M39" s="68">
        <f t="shared" si="3"/>
        <v>2251.244706291428</v>
      </c>
      <c r="N39" s="68">
        <f t="shared" si="3"/>
        <v>2327.5580861657145</v>
      </c>
      <c r="O39" s="68">
        <f t="shared" si="3"/>
        <v>2403.8714660399996</v>
      </c>
      <c r="P39" s="68">
        <f t="shared" si="3"/>
        <v>2480.1848459142857</v>
      </c>
      <c r="Q39" s="68">
        <f t="shared" si="3"/>
        <v>2508.8023633671428</v>
      </c>
      <c r="R39" s="69">
        <f t="shared" si="3"/>
        <v>2537.4198808199999</v>
      </c>
      <c r="S39" s="41">
        <f t="shared" si="1"/>
        <v>2.4848677922905349E-2</v>
      </c>
      <c r="T39" s="42">
        <f t="shared" si="2"/>
        <v>0.41970110228486845</v>
      </c>
      <c r="U39" s="61">
        <v>115</v>
      </c>
      <c r="W39" s="153"/>
      <c r="X39" s="157"/>
      <c r="Y39" s="157"/>
      <c r="Z39" s="160"/>
      <c r="AA39" s="164"/>
      <c r="AB39" s="168"/>
      <c r="AC39" s="171"/>
      <c r="AD39" s="36"/>
      <c r="AE39" s="35"/>
      <c r="AF39" s="29"/>
      <c r="AG39" s="29"/>
      <c r="AH39" s="29"/>
      <c r="AI39" s="29"/>
      <c r="AJ39" s="29"/>
      <c r="AK39" s="29"/>
      <c r="AL39" s="29"/>
      <c r="AM39" s="30"/>
    </row>
    <row r="40" spans="4:39" ht="15" customHeight="1">
      <c r="D40" s="21"/>
      <c r="G40" s="142"/>
      <c r="H40" s="63">
        <v>120</v>
      </c>
      <c r="I40" s="64">
        <v>330.6</v>
      </c>
      <c r="J40" s="65">
        <f t="shared" si="3"/>
        <v>2137.0711603371428</v>
      </c>
      <c r="K40" s="65">
        <f t="shared" si="3"/>
        <v>2195.8896326399999</v>
      </c>
      <c r="L40" s="65">
        <f t="shared" si="3"/>
        <v>2254.7081049428571</v>
      </c>
      <c r="M40" s="65">
        <f t="shared" si="3"/>
        <v>2313.5265772457142</v>
      </c>
      <c r="N40" s="65">
        <f t="shared" si="3"/>
        <v>2391.9512069828575</v>
      </c>
      <c r="O40" s="65">
        <f t="shared" si="3"/>
        <v>2470.3758367199998</v>
      </c>
      <c r="P40" s="65">
        <f t="shared" si="3"/>
        <v>2548.8004664571436</v>
      </c>
      <c r="Q40" s="65">
        <f t="shared" si="3"/>
        <v>2578.2097026085717</v>
      </c>
      <c r="R40" s="70">
        <f t="shared" si="3"/>
        <v>2607.6189387599998</v>
      </c>
      <c r="S40" s="41">
        <f t="shared" si="1"/>
        <v>2.7665526888405401E-2</v>
      </c>
      <c r="T40" s="42">
        <f t="shared" si="2"/>
        <v>0.45897788130362915</v>
      </c>
      <c r="U40" s="60">
        <v>120</v>
      </c>
      <c r="W40" s="153"/>
      <c r="X40" s="157"/>
      <c r="Y40" s="157"/>
      <c r="Z40" s="160"/>
      <c r="AA40" s="164"/>
      <c r="AB40" s="168"/>
      <c r="AC40" s="171"/>
      <c r="AD40" s="178" t="s">
        <v>34</v>
      </c>
      <c r="AE40" s="33"/>
      <c r="AF40" s="35"/>
      <c r="AG40" s="29"/>
      <c r="AH40" s="29"/>
      <c r="AI40" s="29"/>
      <c r="AJ40" s="29"/>
      <c r="AK40" s="29"/>
      <c r="AL40" s="29"/>
      <c r="AM40" s="30"/>
    </row>
    <row r="41" spans="4:39" ht="15" customHeight="1">
      <c r="D41" s="21"/>
      <c r="G41" s="142"/>
      <c r="H41" s="66">
        <v>125</v>
      </c>
      <c r="I41" s="67">
        <v>338.9</v>
      </c>
      <c r="J41" s="68">
        <f t="shared" si="3"/>
        <v>2190.7241870485714</v>
      </c>
      <c r="K41" s="68">
        <f t="shared" si="3"/>
        <v>2251.0193481599995</v>
      </c>
      <c r="L41" s="68">
        <f t="shared" si="3"/>
        <v>2311.3145092714285</v>
      </c>
      <c r="M41" s="68">
        <f t="shared" si="3"/>
        <v>2371.6096703828566</v>
      </c>
      <c r="N41" s="68">
        <f t="shared" si="3"/>
        <v>2452.0032185314285</v>
      </c>
      <c r="O41" s="68">
        <f t="shared" si="3"/>
        <v>2532.3967666799995</v>
      </c>
      <c r="P41" s="68">
        <f t="shared" si="3"/>
        <v>2612.7903148285714</v>
      </c>
      <c r="Q41" s="68">
        <f t="shared" si="3"/>
        <v>2642.9378953842856</v>
      </c>
      <c r="R41" s="69">
        <f t="shared" si="3"/>
        <v>2673.0854759399995</v>
      </c>
      <c r="S41" s="41">
        <f t="shared" si="1"/>
        <v>2.5105868118572072E-2</v>
      </c>
      <c r="T41" s="42">
        <f t="shared" si="2"/>
        <v>0.49560678757955179</v>
      </c>
      <c r="U41" s="61">
        <v>125</v>
      </c>
      <c r="W41" s="153"/>
      <c r="X41" s="157"/>
      <c r="Y41" s="157"/>
      <c r="Z41" s="160"/>
      <c r="AA41" s="164"/>
      <c r="AB41" s="168"/>
      <c r="AC41" s="171"/>
      <c r="AD41" s="179"/>
      <c r="AE41" s="33"/>
      <c r="AF41" s="35"/>
      <c r="AG41" s="29"/>
      <c r="AH41" s="29"/>
      <c r="AI41" s="29"/>
      <c r="AJ41" s="29"/>
      <c r="AK41" s="29"/>
      <c r="AL41" s="29"/>
      <c r="AM41" s="30"/>
    </row>
    <row r="42" spans="4:39" ht="15" customHeight="1">
      <c r="D42" s="21"/>
      <c r="G42" s="142"/>
      <c r="H42" s="63">
        <v>130</v>
      </c>
      <c r="I42" s="64">
        <v>347.1</v>
      </c>
      <c r="J42" s="65">
        <f t="shared" ref="J42:R51" si="4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2243.7307917514286</v>
      </c>
      <c r="K42" s="65">
        <f t="shared" si="4"/>
        <v>2305.4848502399996</v>
      </c>
      <c r="L42" s="65">
        <f t="shared" si="4"/>
        <v>2367.2389087285719</v>
      </c>
      <c r="M42" s="65">
        <f t="shared" si="4"/>
        <v>2428.9929672171424</v>
      </c>
      <c r="N42" s="65">
        <f t="shared" si="4"/>
        <v>2511.3317118685718</v>
      </c>
      <c r="O42" s="65">
        <f t="shared" si="4"/>
        <v>2593.6704565199998</v>
      </c>
      <c r="P42" s="65">
        <f t="shared" si="4"/>
        <v>2676.0092011714291</v>
      </c>
      <c r="Q42" s="65">
        <f t="shared" si="4"/>
        <v>2706.8862304157142</v>
      </c>
      <c r="R42" s="70">
        <f t="shared" si="4"/>
        <v>2737.7632596600001</v>
      </c>
      <c r="S42" s="41">
        <f t="shared" si="1"/>
        <v>2.4195928002360922E-2</v>
      </c>
      <c r="T42" s="42">
        <f t="shared" si="2"/>
        <v>0.53179438173166882</v>
      </c>
      <c r="U42" s="60">
        <v>130</v>
      </c>
      <c r="W42" s="153"/>
      <c r="X42" s="157"/>
      <c r="Y42" s="157"/>
      <c r="Z42" s="160"/>
      <c r="AA42" s="164"/>
      <c r="AB42" s="168"/>
      <c r="AC42" s="171"/>
      <c r="AD42" s="179"/>
      <c r="AE42" s="33"/>
      <c r="AF42" s="35"/>
      <c r="AG42" s="29"/>
      <c r="AH42" s="29"/>
      <c r="AI42" s="29"/>
      <c r="AJ42" s="29"/>
      <c r="AK42" s="29"/>
      <c r="AL42" s="29"/>
      <c r="AM42" s="30"/>
    </row>
    <row r="43" spans="4:39" ht="15" customHeight="1">
      <c r="D43" s="21"/>
      <c r="G43" s="142"/>
      <c r="H43" s="66">
        <v>135</v>
      </c>
      <c r="I43" s="67">
        <v>355.7</v>
      </c>
      <c r="J43" s="68">
        <f t="shared" si="4"/>
        <v>2299.3230844885711</v>
      </c>
      <c r="K43" s="68">
        <f t="shared" si="4"/>
        <v>2362.6072060799997</v>
      </c>
      <c r="L43" s="68">
        <f t="shared" si="4"/>
        <v>2425.8913276714284</v>
      </c>
      <c r="M43" s="68">
        <f t="shared" si="4"/>
        <v>2489.1754492628565</v>
      </c>
      <c r="N43" s="68">
        <f t="shared" si="4"/>
        <v>2573.5542780514288</v>
      </c>
      <c r="O43" s="68">
        <f t="shared" si="4"/>
        <v>2657.9331068399997</v>
      </c>
      <c r="P43" s="68">
        <f t="shared" si="4"/>
        <v>2742.3119356285715</v>
      </c>
      <c r="Q43" s="68">
        <f t="shared" si="4"/>
        <v>2773.9539964242858</v>
      </c>
      <c r="R43" s="69">
        <f t="shared" si="4"/>
        <v>2805.5960572200001</v>
      </c>
      <c r="S43" s="41">
        <f t="shared" si="1"/>
        <v>2.4776721405934898E-2</v>
      </c>
      <c r="T43" s="42">
        <f t="shared" si="2"/>
        <v>0.56974722437901071</v>
      </c>
      <c r="U43" s="61">
        <v>135</v>
      </c>
      <c r="W43" s="153"/>
      <c r="X43" s="157"/>
      <c r="Y43" s="157"/>
      <c r="Z43" s="160"/>
      <c r="AA43" s="164"/>
      <c r="AB43" s="168"/>
      <c r="AC43" s="171"/>
      <c r="AD43" s="179"/>
      <c r="AE43" s="34"/>
      <c r="AF43" s="35"/>
      <c r="AG43" s="29"/>
      <c r="AH43" s="29"/>
      <c r="AI43" s="29"/>
      <c r="AJ43" s="29"/>
      <c r="AK43" s="29"/>
      <c r="AL43" s="29"/>
      <c r="AM43" s="30"/>
    </row>
    <row r="44" spans="4:39" ht="15" customHeight="1">
      <c r="D44" s="21"/>
      <c r="G44" s="142"/>
      <c r="H44" s="63">
        <v>140</v>
      </c>
      <c r="I44" s="64">
        <v>364.5</v>
      </c>
      <c r="J44" s="65">
        <f t="shared" si="4"/>
        <v>2356.2082212428572</v>
      </c>
      <c r="K44" s="65">
        <f t="shared" si="4"/>
        <v>2421.0579888000002</v>
      </c>
      <c r="L44" s="65">
        <f t="shared" si="4"/>
        <v>2485.9077563571427</v>
      </c>
      <c r="M44" s="65">
        <f t="shared" si="4"/>
        <v>2550.7575239142857</v>
      </c>
      <c r="N44" s="65">
        <f t="shared" si="4"/>
        <v>2637.2238806571431</v>
      </c>
      <c r="O44" s="65">
        <f t="shared" si="4"/>
        <v>2723.6902373999997</v>
      </c>
      <c r="P44" s="65">
        <f t="shared" si="4"/>
        <v>2810.1565941428576</v>
      </c>
      <c r="Q44" s="65">
        <f t="shared" si="4"/>
        <v>2842.5814779214288</v>
      </c>
      <c r="R44" s="70">
        <f t="shared" si="4"/>
        <v>2875.0063617000001</v>
      </c>
      <c r="S44" s="41">
        <f t="shared" si="1"/>
        <v>2.4739949395558014E-2</v>
      </c>
      <c r="T44" s="42">
        <f t="shared" si="2"/>
        <v>0.60858269127396514</v>
      </c>
      <c r="U44" s="60">
        <v>140</v>
      </c>
      <c r="W44" s="153"/>
      <c r="X44" s="157"/>
      <c r="Y44" s="157"/>
      <c r="Z44" s="160"/>
      <c r="AA44" s="164"/>
      <c r="AB44" s="168"/>
      <c r="AC44" s="171"/>
      <c r="AD44" s="180"/>
      <c r="AE44" s="182" t="s">
        <v>35</v>
      </c>
      <c r="AF44" s="35"/>
      <c r="AG44" s="35"/>
      <c r="AH44" s="29"/>
      <c r="AI44" s="29"/>
      <c r="AJ44" s="29"/>
      <c r="AK44" s="29"/>
      <c r="AL44" s="29"/>
      <c r="AM44" s="30"/>
    </row>
    <row r="45" spans="4:39" ht="15" customHeight="1">
      <c r="D45" s="21"/>
      <c r="G45" s="142"/>
      <c r="H45" s="66">
        <v>145</v>
      </c>
      <c r="I45" s="67">
        <v>373.6</v>
      </c>
      <c r="J45" s="68">
        <f t="shared" si="4"/>
        <v>2415.0326240228574</v>
      </c>
      <c r="K45" s="68">
        <f t="shared" si="4"/>
        <v>2481.5014118399999</v>
      </c>
      <c r="L45" s="68">
        <f t="shared" si="4"/>
        <v>2547.9701996571425</v>
      </c>
      <c r="M45" s="68">
        <f t="shared" si="4"/>
        <v>2614.4389874742856</v>
      </c>
      <c r="N45" s="68">
        <f t="shared" si="4"/>
        <v>2703.064037897143</v>
      </c>
      <c r="O45" s="68">
        <f t="shared" si="4"/>
        <v>2791.6890883200003</v>
      </c>
      <c r="P45" s="68">
        <f t="shared" si="4"/>
        <v>2880.3141387428577</v>
      </c>
      <c r="Q45" s="68">
        <f t="shared" si="4"/>
        <v>2913.5485326514286</v>
      </c>
      <c r="R45" s="69">
        <f t="shared" si="4"/>
        <v>2946.7829265599999</v>
      </c>
      <c r="S45" s="41">
        <f t="shared" si="1"/>
        <v>2.4965706447187763E-2</v>
      </c>
      <c r="T45" s="42">
        <f t="shared" si="2"/>
        <v>0.64874209454033838</v>
      </c>
      <c r="U45" s="61">
        <v>145</v>
      </c>
      <c r="W45" s="153"/>
      <c r="X45" s="157"/>
      <c r="Y45" s="157"/>
      <c r="Z45" s="160"/>
      <c r="AA45" s="164"/>
      <c r="AB45" s="168"/>
      <c r="AC45" s="171"/>
      <c r="AD45" s="180"/>
      <c r="AE45" s="183"/>
      <c r="AF45" s="35"/>
      <c r="AG45" s="35"/>
      <c r="AH45" s="29"/>
      <c r="AI45" s="29"/>
      <c r="AJ45" s="29"/>
      <c r="AK45" s="29"/>
      <c r="AL45" s="29"/>
      <c r="AM45" s="30"/>
    </row>
    <row r="46" spans="4:39" ht="15" customHeight="1">
      <c r="D46" s="21"/>
      <c r="G46" s="142"/>
      <c r="H46" s="63">
        <v>150</v>
      </c>
      <c r="I46" s="64">
        <v>382.8</v>
      </c>
      <c r="J46" s="65">
        <f t="shared" si="4"/>
        <v>2474.5034488114288</v>
      </c>
      <c r="K46" s="65">
        <f t="shared" si="4"/>
        <v>2542.6090483200001</v>
      </c>
      <c r="L46" s="65">
        <f t="shared" si="4"/>
        <v>2610.7146478285713</v>
      </c>
      <c r="M46" s="65">
        <f t="shared" si="4"/>
        <v>2678.820247337143</v>
      </c>
      <c r="N46" s="65">
        <f t="shared" si="4"/>
        <v>2769.6277133485719</v>
      </c>
      <c r="O46" s="65">
        <f t="shared" si="4"/>
        <v>2860.4351793599994</v>
      </c>
      <c r="P46" s="65">
        <f t="shared" si="4"/>
        <v>2951.2426453714288</v>
      </c>
      <c r="Q46" s="65">
        <f t="shared" si="4"/>
        <v>2985.2954451257142</v>
      </c>
      <c r="R46" s="70">
        <f t="shared" si="4"/>
        <v>3019.34824488</v>
      </c>
      <c r="S46" s="41">
        <f t="shared" si="1"/>
        <v>2.4625267665952855E-2</v>
      </c>
      <c r="T46" s="42">
        <f t="shared" si="2"/>
        <v>0.68934280993051811</v>
      </c>
      <c r="U46" s="60">
        <v>150</v>
      </c>
      <c r="W46" s="153"/>
      <c r="X46" s="157"/>
      <c r="Y46" s="157"/>
      <c r="Z46" s="160"/>
      <c r="AA46" s="164"/>
      <c r="AB46" s="168"/>
      <c r="AC46" s="171"/>
      <c r="AD46" s="180"/>
      <c r="AE46" s="183"/>
      <c r="AF46" s="35"/>
      <c r="AG46" s="35"/>
      <c r="AH46" s="29"/>
      <c r="AI46" s="29"/>
      <c r="AJ46" s="29"/>
      <c r="AK46" s="29"/>
      <c r="AL46" s="29"/>
      <c r="AM46" s="30"/>
    </row>
    <row r="47" spans="4:39" ht="15" customHeight="1">
      <c r="D47" s="21"/>
      <c r="G47" s="142"/>
      <c r="H47" s="66">
        <v>155</v>
      </c>
      <c r="I47" s="67">
        <v>392.1</v>
      </c>
      <c r="J47" s="68">
        <f t="shared" si="4"/>
        <v>2534.6206956085716</v>
      </c>
      <c r="K47" s="68">
        <f t="shared" si="4"/>
        <v>2604.3808982400001</v>
      </c>
      <c r="L47" s="68">
        <f t="shared" si="4"/>
        <v>2674.1411008714285</v>
      </c>
      <c r="M47" s="68">
        <f t="shared" si="4"/>
        <v>2743.901303502857</v>
      </c>
      <c r="N47" s="68">
        <f t="shared" si="4"/>
        <v>2836.9149070114286</v>
      </c>
      <c r="O47" s="68">
        <f t="shared" si="4"/>
        <v>2929.9285105200001</v>
      </c>
      <c r="P47" s="68">
        <f t="shared" si="4"/>
        <v>3022.9421140285722</v>
      </c>
      <c r="Q47" s="68">
        <f t="shared" si="4"/>
        <v>3057.8222153442857</v>
      </c>
      <c r="R47" s="69">
        <f t="shared" si="4"/>
        <v>3092.7023166600002</v>
      </c>
      <c r="S47" s="41">
        <f t="shared" si="1"/>
        <v>2.4294670846395139E-2</v>
      </c>
      <c r="T47" s="42">
        <f t="shared" si="2"/>
        <v>0.73038483744450411</v>
      </c>
      <c r="U47" s="61">
        <v>155</v>
      </c>
      <c r="W47" s="153"/>
      <c r="X47" s="157"/>
      <c r="Y47" s="157"/>
      <c r="Z47" s="160"/>
      <c r="AA47" s="164"/>
      <c r="AB47" s="168"/>
      <c r="AC47" s="171"/>
      <c r="AD47" s="180"/>
      <c r="AE47" s="183"/>
      <c r="AF47" s="37"/>
      <c r="AG47" s="35"/>
      <c r="AH47" s="29"/>
      <c r="AI47" s="29"/>
      <c r="AJ47" s="29"/>
      <c r="AK47" s="29"/>
      <c r="AL47" s="29"/>
      <c r="AM47" s="30"/>
    </row>
    <row r="48" spans="4:39" ht="15" customHeight="1">
      <c r="D48" s="21"/>
      <c r="G48" s="142"/>
      <c r="H48" s="63">
        <v>160</v>
      </c>
      <c r="I48" s="64">
        <v>403</v>
      </c>
      <c r="J48" s="65">
        <f t="shared" si="4"/>
        <v>2605.0806945428576</v>
      </c>
      <c r="K48" s="65">
        <f t="shared" si="4"/>
        <v>2676.7801631999996</v>
      </c>
      <c r="L48" s="65">
        <f t="shared" si="4"/>
        <v>2748.479631857143</v>
      </c>
      <c r="M48" s="65">
        <f t="shared" si="4"/>
        <v>2820.1791005142854</v>
      </c>
      <c r="N48" s="65">
        <f t="shared" si="4"/>
        <v>2915.7783920571433</v>
      </c>
      <c r="O48" s="65">
        <f t="shared" si="4"/>
        <v>3011.3776835999997</v>
      </c>
      <c r="P48" s="65">
        <f t="shared" si="4"/>
        <v>3106.9769751428576</v>
      </c>
      <c r="Q48" s="65">
        <f t="shared" si="4"/>
        <v>3142.8267094714283</v>
      </c>
      <c r="R48" s="70">
        <f t="shared" si="4"/>
        <v>3178.6764438</v>
      </c>
      <c r="S48" s="41">
        <f t="shared" si="1"/>
        <v>2.779903085947466E-2</v>
      </c>
      <c r="T48" s="42">
        <f t="shared" si="2"/>
        <v>0.77848785893939065</v>
      </c>
      <c r="U48" s="60">
        <v>160</v>
      </c>
      <c r="W48" s="154"/>
      <c r="X48" s="158"/>
      <c r="Y48" s="158"/>
      <c r="Z48" s="161"/>
      <c r="AA48" s="164"/>
      <c r="AB48" s="168"/>
      <c r="AC48" s="171"/>
      <c r="AD48" s="180"/>
      <c r="AE48" s="179"/>
      <c r="AF48" s="143" t="s">
        <v>36</v>
      </c>
      <c r="AG48" s="71"/>
      <c r="AH48" s="72"/>
      <c r="AI48" s="72"/>
      <c r="AJ48" s="72"/>
      <c r="AK48" s="72"/>
      <c r="AL48" s="72"/>
      <c r="AM48" s="73"/>
    </row>
    <row r="49" spans="4:39" ht="15" customHeight="1">
      <c r="D49" s="21"/>
      <c r="G49" s="142"/>
      <c r="H49" s="66">
        <v>165</v>
      </c>
      <c r="I49" s="67">
        <v>412.7</v>
      </c>
      <c r="J49" s="68">
        <f t="shared" si="4"/>
        <v>2667.7836293742853</v>
      </c>
      <c r="K49" s="68">
        <f t="shared" si="4"/>
        <v>2741.2088668799997</v>
      </c>
      <c r="L49" s="68">
        <f t="shared" si="4"/>
        <v>2814.6341043857146</v>
      </c>
      <c r="M49" s="68">
        <f t="shared" si="4"/>
        <v>2888.0593418914282</v>
      </c>
      <c r="N49" s="68">
        <f t="shared" si="4"/>
        <v>2985.9596585657141</v>
      </c>
      <c r="O49" s="68">
        <f t="shared" si="4"/>
        <v>3083.8599752399996</v>
      </c>
      <c r="P49" s="68">
        <f t="shared" si="4"/>
        <v>3181.760291914286</v>
      </c>
      <c r="Q49" s="68">
        <f t="shared" si="4"/>
        <v>3218.472910667143</v>
      </c>
      <c r="R49" s="69">
        <f t="shared" si="4"/>
        <v>3255.18552942</v>
      </c>
      <c r="S49" s="41">
        <f t="shared" si="1"/>
        <v>2.4069478908188557E-2</v>
      </c>
      <c r="T49" s="42">
        <f t="shared" si="2"/>
        <v>0.82129513494860173</v>
      </c>
      <c r="U49" s="61">
        <v>165</v>
      </c>
      <c r="W49" s="21"/>
      <c r="X49" s="10"/>
      <c r="Z49" s="10"/>
      <c r="AA49" s="164"/>
      <c r="AB49" s="168"/>
      <c r="AC49" s="171"/>
      <c r="AD49" s="180"/>
      <c r="AE49" s="179"/>
      <c r="AF49" s="144"/>
      <c r="AG49" s="71"/>
      <c r="AH49" s="72"/>
      <c r="AI49" s="72"/>
      <c r="AJ49" s="72"/>
      <c r="AK49" s="72"/>
      <c r="AL49" s="72"/>
      <c r="AM49" s="73"/>
    </row>
    <row r="50" spans="4:39" ht="15" customHeight="1">
      <c r="D50" s="21"/>
      <c r="G50" s="142"/>
      <c r="H50" s="63">
        <v>170</v>
      </c>
      <c r="I50" s="64">
        <v>422.8</v>
      </c>
      <c r="J50" s="65">
        <f t="shared" si="4"/>
        <v>2733.0722522400006</v>
      </c>
      <c r="K50" s="65">
        <f t="shared" si="4"/>
        <v>2808.2944243199995</v>
      </c>
      <c r="L50" s="65">
        <f t="shared" si="4"/>
        <v>2883.5165963999998</v>
      </c>
      <c r="M50" s="65">
        <f t="shared" si="4"/>
        <v>2958.7387684799996</v>
      </c>
      <c r="N50" s="65">
        <f t="shared" si="4"/>
        <v>3059.0349979200005</v>
      </c>
      <c r="O50" s="65">
        <f t="shared" si="4"/>
        <v>3159.3312273599995</v>
      </c>
      <c r="P50" s="65">
        <f t="shared" si="4"/>
        <v>3259.6274568000003</v>
      </c>
      <c r="Q50" s="65">
        <f t="shared" si="4"/>
        <v>3297.2385428399994</v>
      </c>
      <c r="R50" s="70">
        <f t="shared" si="4"/>
        <v>3334.8496288799997</v>
      </c>
      <c r="S50" s="41">
        <f t="shared" si="1"/>
        <v>2.4472982796220011E-2</v>
      </c>
      <c r="T50" s="42">
        <f t="shared" si="2"/>
        <v>0.86586765945303812</v>
      </c>
      <c r="U50" s="60">
        <v>170</v>
      </c>
      <c r="W50" s="21"/>
      <c r="X50" s="10"/>
      <c r="Z50" s="10"/>
      <c r="AA50" s="164"/>
      <c r="AB50" s="168"/>
      <c r="AC50" s="171"/>
      <c r="AD50" s="180"/>
      <c r="AE50" s="179"/>
      <c r="AF50" s="144"/>
      <c r="AG50" s="71"/>
      <c r="AH50" s="72"/>
      <c r="AI50" s="72"/>
      <c r="AJ50" s="72"/>
      <c r="AK50" s="72"/>
      <c r="AL50" s="72"/>
      <c r="AM50" s="73"/>
    </row>
    <row r="51" spans="4:39" ht="15" customHeight="1">
      <c r="D51" s="21"/>
      <c r="G51" s="142"/>
      <c r="H51" s="66">
        <v>175</v>
      </c>
      <c r="I51" s="67">
        <v>433.3</v>
      </c>
      <c r="J51" s="68">
        <f t="shared" si="4"/>
        <v>2800.9465631400003</v>
      </c>
      <c r="K51" s="68">
        <f t="shared" si="4"/>
        <v>2878.0368355200003</v>
      </c>
      <c r="L51" s="68">
        <f t="shared" si="4"/>
        <v>2955.1271078999998</v>
      </c>
      <c r="M51" s="68">
        <f t="shared" si="4"/>
        <v>3032.2173802799994</v>
      </c>
      <c r="N51" s="68">
        <f t="shared" si="4"/>
        <v>3135.0044101200006</v>
      </c>
      <c r="O51" s="68">
        <f t="shared" si="4"/>
        <v>3237.7914399599999</v>
      </c>
      <c r="P51" s="68">
        <f t="shared" si="4"/>
        <v>3340.5784698000002</v>
      </c>
      <c r="Q51" s="68">
        <f t="shared" si="4"/>
        <v>3379.1236059900002</v>
      </c>
      <c r="R51" s="69">
        <f t="shared" si="4"/>
        <v>3417.6687421799998</v>
      </c>
      <c r="S51" s="41">
        <f t="shared" si="1"/>
        <v>2.4834437086092676E-2</v>
      </c>
      <c r="T51" s="42">
        <f t="shared" si="2"/>
        <v>0.91220543245269958</v>
      </c>
      <c r="U51" s="61">
        <v>175</v>
      </c>
      <c r="W51" s="21"/>
      <c r="X51" s="10"/>
      <c r="Y51" s="21"/>
      <c r="Z51" s="10"/>
      <c r="AA51" s="164"/>
      <c r="AB51" s="168"/>
      <c r="AC51" s="171"/>
      <c r="AD51" s="180"/>
      <c r="AE51" s="179"/>
      <c r="AF51" s="144"/>
      <c r="AG51" s="74"/>
      <c r="AH51" s="72"/>
      <c r="AI51" s="72"/>
      <c r="AJ51" s="72"/>
      <c r="AK51" s="72"/>
      <c r="AL51" s="72"/>
      <c r="AM51" s="73"/>
    </row>
    <row r="52" spans="4:39" ht="15" customHeight="1">
      <c r="D52" s="21"/>
      <c r="G52" s="142"/>
      <c r="H52" s="63">
        <v>180</v>
      </c>
      <c r="I52" s="64">
        <v>444</v>
      </c>
      <c r="J52" s="65">
        <f t="shared" ref="J52:R61" si="5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2870.1137180571432</v>
      </c>
      <c r="K52" s="65">
        <f t="shared" si="5"/>
        <v>2949.1076735999995</v>
      </c>
      <c r="L52" s="65">
        <f t="shared" si="5"/>
        <v>3028.1016291428568</v>
      </c>
      <c r="M52" s="65">
        <f t="shared" si="5"/>
        <v>3107.0955846857137</v>
      </c>
      <c r="N52" s="65">
        <f t="shared" si="5"/>
        <v>3212.4208587428579</v>
      </c>
      <c r="O52" s="65">
        <f t="shared" si="5"/>
        <v>3317.7461327999995</v>
      </c>
      <c r="P52" s="65">
        <f t="shared" si="5"/>
        <v>3423.0714068571428</v>
      </c>
      <c r="Q52" s="65">
        <f t="shared" si="5"/>
        <v>3462.5683846285715</v>
      </c>
      <c r="R52" s="70">
        <f t="shared" si="5"/>
        <v>3502.0653623999997</v>
      </c>
      <c r="S52" s="41">
        <f t="shared" si="1"/>
        <v>2.4694207246711342E-2</v>
      </c>
      <c r="T52" s="42">
        <f t="shared" si="2"/>
        <v>0.95942582969997359</v>
      </c>
      <c r="U52" s="60">
        <v>180</v>
      </c>
      <c r="W52" s="21"/>
      <c r="X52" s="10"/>
      <c r="Y52" s="21"/>
      <c r="Z52" s="10"/>
      <c r="AA52" s="164"/>
      <c r="AB52" s="168"/>
      <c r="AC52" s="171"/>
      <c r="AD52" s="180"/>
      <c r="AE52" s="179"/>
      <c r="AF52" s="145"/>
      <c r="AG52" s="147" t="s">
        <v>37</v>
      </c>
      <c r="AH52" s="75"/>
      <c r="AI52" s="71"/>
      <c r="AJ52" s="72"/>
      <c r="AK52" s="72"/>
      <c r="AL52" s="72"/>
      <c r="AM52" s="73"/>
    </row>
    <row r="53" spans="4:39" ht="15" customHeight="1">
      <c r="D53" s="21"/>
      <c r="G53" s="142"/>
      <c r="H53" s="66">
        <v>185</v>
      </c>
      <c r="I53" s="67">
        <v>454.9</v>
      </c>
      <c r="J53" s="68">
        <f t="shared" si="5"/>
        <v>2940.5737169914287</v>
      </c>
      <c r="K53" s="68">
        <f t="shared" si="5"/>
        <v>3021.5069385599995</v>
      </c>
      <c r="L53" s="68">
        <f t="shared" si="5"/>
        <v>3102.4401601285713</v>
      </c>
      <c r="M53" s="68">
        <f t="shared" si="5"/>
        <v>3183.3733816971421</v>
      </c>
      <c r="N53" s="68">
        <f t="shared" si="5"/>
        <v>3291.2843437885717</v>
      </c>
      <c r="O53" s="68">
        <f t="shared" si="5"/>
        <v>3399.1953058799995</v>
      </c>
      <c r="P53" s="68">
        <f t="shared" si="5"/>
        <v>3507.1062679714296</v>
      </c>
      <c r="Q53" s="68">
        <f t="shared" si="5"/>
        <v>3547.5728787557141</v>
      </c>
      <c r="R53" s="69">
        <f t="shared" si="5"/>
        <v>3588.03948954</v>
      </c>
      <c r="S53" s="41">
        <f t="shared" si="1"/>
        <v>2.4549549549549576E-2</v>
      </c>
      <c r="T53" s="42">
        <f t="shared" si="2"/>
        <v>1.0075288511948606</v>
      </c>
      <c r="U53" s="61">
        <v>185</v>
      </c>
      <c r="W53" s="21"/>
      <c r="X53" s="10"/>
      <c r="Y53" s="21"/>
      <c r="Z53" s="10"/>
      <c r="AA53" s="164"/>
      <c r="AB53" s="168"/>
      <c r="AC53" s="171"/>
      <c r="AD53" s="180"/>
      <c r="AE53" s="179"/>
      <c r="AF53" s="145"/>
      <c r="AG53" s="148"/>
      <c r="AH53" s="75"/>
      <c r="AI53" s="71"/>
      <c r="AJ53" s="72"/>
      <c r="AK53" s="72"/>
      <c r="AL53" s="72"/>
      <c r="AM53" s="73"/>
    </row>
    <row r="54" spans="4:39" ht="15" customHeight="1">
      <c r="D54" s="21"/>
      <c r="G54" s="142"/>
      <c r="H54" s="63">
        <v>190</v>
      </c>
      <c r="I54" s="64">
        <v>466.1</v>
      </c>
      <c r="J54" s="65">
        <f t="shared" si="5"/>
        <v>3012.9729819514287</v>
      </c>
      <c r="K54" s="65">
        <f t="shared" si="5"/>
        <v>3095.8988438399997</v>
      </c>
      <c r="L54" s="65">
        <f t="shared" si="5"/>
        <v>3178.8247057285721</v>
      </c>
      <c r="M54" s="65">
        <f t="shared" si="5"/>
        <v>3261.7505676171422</v>
      </c>
      <c r="N54" s="65">
        <f t="shared" si="5"/>
        <v>3372.3183834685719</v>
      </c>
      <c r="O54" s="65">
        <f t="shared" si="5"/>
        <v>3482.8861993200003</v>
      </c>
      <c r="P54" s="65">
        <f t="shared" si="5"/>
        <v>3593.4540151714286</v>
      </c>
      <c r="Q54" s="65">
        <f t="shared" si="5"/>
        <v>3634.9169461157139</v>
      </c>
      <c r="R54" s="70">
        <f t="shared" si="5"/>
        <v>3676.3798770599997</v>
      </c>
      <c r="S54" s="41">
        <f t="shared" si="1"/>
        <v>2.4620795779292104E-2</v>
      </c>
      <c r="T54" s="42">
        <f t="shared" si="2"/>
        <v>1.0569558090611659</v>
      </c>
      <c r="U54" s="60">
        <v>190</v>
      </c>
      <c r="W54" s="21"/>
      <c r="X54" s="21"/>
      <c r="Y54" s="21"/>
      <c r="Z54" s="10"/>
      <c r="AA54" s="164"/>
      <c r="AB54" s="168"/>
      <c r="AC54" s="171"/>
      <c r="AD54" s="180"/>
      <c r="AE54" s="179"/>
      <c r="AF54" s="145"/>
      <c r="AG54" s="148"/>
      <c r="AH54" s="75"/>
      <c r="AI54" s="71"/>
      <c r="AJ54" s="72"/>
      <c r="AK54" s="72"/>
      <c r="AL54" s="72"/>
      <c r="AM54" s="73"/>
    </row>
    <row r="55" spans="4:39" ht="15" customHeight="1">
      <c r="D55" s="21"/>
      <c r="G55" s="142"/>
      <c r="H55" s="66">
        <v>195</v>
      </c>
      <c r="I55" s="67">
        <v>477.6</v>
      </c>
      <c r="J55" s="68">
        <f t="shared" si="5"/>
        <v>3087.3115129371431</v>
      </c>
      <c r="K55" s="68">
        <f t="shared" si="5"/>
        <v>3172.2833894400001</v>
      </c>
      <c r="L55" s="68">
        <f t="shared" si="5"/>
        <v>3257.255265942857</v>
      </c>
      <c r="M55" s="68">
        <f t="shared" si="5"/>
        <v>3342.227142445714</v>
      </c>
      <c r="N55" s="68">
        <f t="shared" si="5"/>
        <v>3455.5229777828572</v>
      </c>
      <c r="O55" s="68">
        <f t="shared" si="5"/>
        <v>3568.81881312</v>
      </c>
      <c r="P55" s="68">
        <f t="shared" si="5"/>
        <v>3682.1146484571436</v>
      </c>
      <c r="Q55" s="68">
        <f t="shared" si="5"/>
        <v>3724.6005867085719</v>
      </c>
      <c r="R55" s="69">
        <f t="shared" si="5"/>
        <v>3767.0865249600001</v>
      </c>
      <c r="S55" s="41">
        <f t="shared" si="1"/>
        <v>2.4672816992061808E-2</v>
      </c>
      <c r="T55" s="42">
        <f t="shared" si="2"/>
        <v>1.107706703298891</v>
      </c>
      <c r="U55" s="61">
        <v>195</v>
      </c>
      <c r="W55" s="38"/>
      <c r="X55" s="38"/>
      <c r="Y55" s="38"/>
      <c r="Z55" s="38"/>
      <c r="AA55" s="164"/>
      <c r="AB55" s="168"/>
      <c r="AC55" s="171"/>
      <c r="AD55" s="180"/>
      <c r="AE55" s="179"/>
      <c r="AF55" s="145"/>
      <c r="AG55" s="148"/>
      <c r="AH55" s="76"/>
      <c r="AI55" s="71"/>
      <c r="AJ55" s="72"/>
      <c r="AK55" s="72"/>
      <c r="AL55" s="72"/>
      <c r="AM55" s="73"/>
    </row>
    <row r="56" spans="4:39" ht="15" customHeight="1">
      <c r="D56" s="21"/>
      <c r="G56" s="142"/>
      <c r="H56" s="63">
        <v>200</v>
      </c>
      <c r="I56" s="64">
        <v>489.3</v>
      </c>
      <c r="J56" s="65">
        <f t="shared" si="5"/>
        <v>3162.9428879400002</v>
      </c>
      <c r="K56" s="65">
        <f t="shared" si="5"/>
        <v>3249.9963619199998</v>
      </c>
      <c r="L56" s="65">
        <f t="shared" si="5"/>
        <v>3337.0498359000003</v>
      </c>
      <c r="M56" s="65">
        <f t="shared" si="5"/>
        <v>3424.1033098799994</v>
      </c>
      <c r="N56" s="65">
        <f t="shared" si="5"/>
        <v>3540.1746085199998</v>
      </c>
      <c r="O56" s="65">
        <f t="shared" si="5"/>
        <v>3656.2459071599997</v>
      </c>
      <c r="P56" s="65">
        <f t="shared" si="5"/>
        <v>3772.3172058000005</v>
      </c>
      <c r="Q56" s="65">
        <f t="shared" si="5"/>
        <v>3815.8439427900003</v>
      </c>
      <c r="R56" s="70">
        <f t="shared" si="5"/>
        <v>3859.37067978</v>
      </c>
      <c r="S56" s="41">
        <f t="shared" si="1"/>
        <v>2.4497487437185939E-2</v>
      </c>
      <c r="T56" s="42">
        <f t="shared" si="2"/>
        <v>1.1593402217842281</v>
      </c>
      <c r="U56" s="60">
        <v>200</v>
      </c>
      <c r="W56" s="10"/>
      <c r="X56" s="38"/>
      <c r="Y56" s="38"/>
      <c r="Z56" s="38"/>
      <c r="AA56" s="164"/>
      <c r="AB56" s="168"/>
      <c r="AC56" s="171"/>
      <c r="AD56" s="180"/>
      <c r="AE56" s="179"/>
      <c r="AF56" s="145"/>
      <c r="AG56" s="149"/>
      <c r="AH56" s="147" t="s">
        <v>38</v>
      </c>
      <c r="AI56" s="77"/>
      <c r="AJ56" s="72"/>
      <c r="AK56" s="72"/>
      <c r="AL56" s="72"/>
      <c r="AM56" s="73"/>
    </row>
    <row r="57" spans="4:39" ht="15" customHeight="1">
      <c r="D57" s="21"/>
      <c r="G57" s="142"/>
      <c r="H57" s="66">
        <v>205</v>
      </c>
      <c r="I57" s="67">
        <v>501.5</v>
      </c>
      <c r="J57" s="68">
        <f t="shared" si="5"/>
        <v>3241.8063729857145</v>
      </c>
      <c r="K57" s="68">
        <f t="shared" si="5"/>
        <v>3331.0304016</v>
      </c>
      <c r="L57" s="68">
        <f t="shared" si="5"/>
        <v>3420.2544302142855</v>
      </c>
      <c r="M57" s="68">
        <f t="shared" si="5"/>
        <v>3509.4784588285711</v>
      </c>
      <c r="N57" s="68">
        <f t="shared" si="5"/>
        <v>3628.4438303142861</v>
      </c>
      <c r="O57" s="68">
        <f t="shared" si="5"/>
        <v>3747.4092017999992</v>
      </c>
      <c r="P57" s="68">
        <f t="shared" si="5"/>
        <v>3866.3745732857151</v>
      </c>
      <c r="Q57" s="68">
        <f t="shared" si="5"/>
        <v>3910.9865875928572</v>
      </c>
      <c r="R57" s="69">
        <f t="shared" si="5"/>
        <v>3955.5986018999997</v>
      </c>
      <c r="S57" s="41">
        <f t="shared" si="1"/>
        <v>2.4933578581647131E-2</v>
      </c>
      <c r="T57" s="42">
        <f t="shared" si="2"/>
        <v>1.2131803008885966</v>
      </c>
      <c r="U57" s="61">
        <v>205</v>
      </c>
      <c r="W57" s="10"/>
      <c r="X57" s="38"/>
      <c r="Y57" s="38"/>
      <c r="Z57" s="38"/>
      <c r="AA57" s="164"/>
      <c r="AB57" s="168"/>
      <c r="AC57" s="171"/>
      <c r="AD57" s="180"/>
      <c r="AE57" s="179"/>
      <c r="AF57" s="145"/>
      <c r="AG57" s="149"/>
      <c r="AH57" s="148"/>
      <c r="AI57" s="77"/>
      <c r="AJ57" s="72"/>
      <c r="AK57" s="72"/>
      <c r="AL57" s="72"/>
      <c r="AM57" s="73"/>
    </row>
    <row r="58" spans="4:39" ht="15" customHeight="1">
      <c r="D58" s="21"/>
      <c r="G58" s="142"/>
      <c r="H58" s="63">
        <v>210</v>
      </c>
      <c r="I58" s="64">
        <v>513.9</v>
      </c>
      <c r="J58" s="65">
        <f t="shared" si="5"/>
        <v>3321.9627020485718</v>
      </c>
      <c r="K58" s="65">
        <f t="shared" si="5"/>
        <v>3413.39286816</v>
      </c>
      <c r="L58" s="65">
        <f t="shared" si="5"/>
        <v>3504.8230342714282</v>
      </c>
      <c r="M58" s="65">
        <f t="shared" si="5"/>
        <v>3596.2532003828564</v>
      </c>
      <c r="N58" s="65">
        <f t="shared" si="5"/>
        <v>3718.1600885314283</v>
      </c>
      <c r="O58" s="65">
        <f t="shared" si="5"/>
        <v>3840.0669766800002</v>
      </c>
      <c r="P58" s="65">
        <f t="shared" si="5"/>
        <v>3961.9738648285715</v>
      </c>
      <c r="Q58" s="65">
        <f t="shared" si="5"/>
        <v>4007.6889478842854</v>
      </c>
      <c r="R58" s="70">
        <f t="shared" si="5"/>
        <v>4053.4040309399993</v>
      </c>
      <c r="S58" s="41">
        <f t="shared" si="1"/>
        <v>2.4725822532402741E-2</v>
      </c>
      <c r="T58" s="42">
        <f t="shared" si="2"/>
        <v>1.2679030042405777</v>
      </c>
      <c r="U58" s="60">
        <v>210</v>
      </c>
      <c r="W58" s="10"/>
      <c r="X58" s="38"/>
      <c r="Y58" s="38"/>
      <c r="Z58" s="38"/>
      <c r="AA58" s="164"/>
      <c r="AB58" s="168"/>
      <c r="AC58" s="171"/>
      <c r="AD58" s="180"/>
      <c r="AE58" s="179"/>
      <c r="AF58" s="145"/>
      <c r="AG58" s="149"/>
      <c r="AH58" s="148"/>
      <c r="AI58" s="77"/>
      <c r="AJ58" s="72"/>
      <c r="AK58" s="72"/>
      <c r="AL58" s="72"/>
      <c r="AM58" s="73"/>
    </row>
    <row r="59" spans="4:39" ht="15" customHeight="1">
      <c r="D59" s="38"/>
      <c r="G59" s="142"/>
      <c r="H59" s="66">
        <v>215</v>
      </c>
      <c r="I59" s="67">
        <v>526.5</v>
      </c>
      <c r="J59" s="68">
        <f t="shared" si="5"/>
        <v>3403.4118751285719</v>
      </c>
      <c r="K59" s="68">
        <f t="shared" si="5"/>
        <v>3497.0837615999999</v>
      </c>
      <c r="L59" s="68">
        <f t="shared" si="5"/>
        <v>3590.7556480714288</v>
      </c>
      <c r="M59" s="68">
        <f t="shared" si="5"/>
        <v>3684.4275345428564</v>
      </c>
      <c r="N59" s="68">
        <f t="shared" si="5"/>
        <v>3809.3233831714288</v>
      </c>
      <c r="O59" s="68">
        <f t="shared" si="5"/>
        <v>3934.2192317999998</v>
      </c>
      <c r="P59" s="68">
        <f t="shared" si="5"/>
        <v>4059.1150804285717</v>
      </c>
      <c r="Q59" s="68">
        <f t="shared" si="5"/>
        <v>4105.9510236642855</v>
      </c>
      <c r="R59" s="69">
        <f t="shared" si="5"/>
        <v>4152.7869669000002</v>
      </c>
      <c r="S59" s="41">
        <f t="shared" si="1"/>
        <v>2.4518388791593848E-2</v>
      </c>
      <c r="T59" s="42">
        <f t="shared" si="2"/>
        <v>1.3235083318401717</v>
      </c>
      <c r="U59" s="61">
        <v>215</v>
      </c>
      <c r="W59" s="10"/>
      <c r="X59" s="38"/>
      <c r="Y59" s="38"/>
      <c r="Z59" s="38"/>
      <c r="AA59" s="164"/>
      <c r="AB59" s="168"/>
      <c r="AC59" s="171"/>
      <c r="AD59" s="180"/>
      <c r="AE59" s="179"/>
      <c r="AF59" s="145"/>
      <c r="AG59" s="149"/>
      <c r="AH59" s="148"/>
      <c r="AI59" s="78"/>
      <c r="AJ59" s="72"/>
      <c r="AK59" s="72"/>
      <c r="AL59" s="72"/>
      <c r="AM59" s="73"/>
    </row>
    <row r="60" spans="4:39" ht="15" customHeight="1">
      <c r="D60" s="38"/>
      <c r="G60" s="142"/>
      <c r="H60" s="63">
        <v>220</v>
      </c>
      <c r="I60" s="64">
        <v>539.4</v>
      </c>
      <c r="J60" s="65">
        <f t="shared" si="5"/>
        <v>3486.8003142342855</v>
      </c>
      <c r="K60" s="65">
        <f t="shared" si="5"/>
        <v>3582.7672953599995</v>
      </c>
      <c r="L60" s="65">
        <f t="shared" si="5"/>
        <v>3678.734276485714</v>
      </c>
      <c r="M60" s="65">
        <f t="shared" si="5"/>
        <v>3774.7012576114271</v>
      </c>
      <c r="N60" s="65">
        <f t="shared" si="5"/>
        <v>3902.6572324457138</v>
      </c>
      <c r="O60" s="65">
        <f t="shared" si="5"/>
        <v>4030.6132072799992</v>
      </c>
      <c r="P60" s="65">
        <f t="shared" si="5"/>
        <v>4158.5691821142864</v>
      </c>
      <c r="Q60" s="65">
        <f t="shared" si="5"/>
        <v>4206.5526726771432</v>
      </c>
      <c r="R60" s="70">
        <f t="shared" si="5"/>
        <v>4254.53616324</v>
      </c>
      <c r="S60" s="41">
        <f t="shared" si="1"/>
        <v>2.4501424501424562E-2</v>
      </c>
      <c r="T60" s="42">
        <f t="shared" si="2"/>
        <v>1.3804375958111845</v>
      </c>
      <c r="U60" s="60">
        <v>220</v>
      </c>
      <c r="W60" s="10"/>
      <c r="X60" s="10"/>
      <c r="Y60" s="38"/>
      <c r="Z60" s="38"/>
      <c r="AA60" s="164"/>
      <c r="AB60" s="168"/>
      <c r="AC60" s="171"/>
      <c r="AD60" s="180"/>
      <c r="AE60" s="179"/>
      <c r="AF60" s="145"/>
      <c r="AG60" s="149"/>
      <c r="AH60" s="149"/>
      <c r="AI60" s="147" t="s">
        <v>39</v>
      </c>
      <c r="AJ60" s="75"/>
      <c r="AK60" s="71"/>
      <c r="AL60" s="72"/>
      <c r="AM60" s="73"/>
    </row>
    <row r="61" spans="4:39" ht="15" customHeight="1">
      <c r="D61" s="38"/>
      <c r="G61" s="142"/>
      <c r="H61" s="66">
        <v>225</v>
      </c>
      <c r="I61" s="67">
        <v>552.9</v>
      </c>
      <c r="J61" s="68">
        <f t="shared" si="5"/>
        <v>3574.0672853914289</v>
      </c>
      <c r="K61" s="68">
        <f t="shared" si="5"/>
        <v>3672.436109759999</v>
      </c>
      <c r="L61" s="68">
        <f t="shared" si="5"/>
        <v>3770.8049341285714</v>
      </c>
      <c r="M61" s="68">
        <f t="shared" si="5"/>
        <v>3869.173758497142</v>
      </c>
      <c r="N61" s="68">
        <f t="shared" si="5"/>
        <v>4000.3321909885713</v>
      </c>
      <c r="O61" s="68">
        <f t="shared" si="5"/>
        <v>4131.4906234799992</v>
      </c>
      <c r="P61" s="68">
        <f t="shared" si="5"/>
        <v>4262.6490559714284</v>
      </c>
      <c r="Q61" s="68">
        <f t="shared" si="5"/>
        <v>4311.8334681557135</v>
      </c>
      <c r="R61" s="69">
        <f t="shared" si="5"/>
        <v>4361.0178803399995</v>
      </c>
      <c r="S61" s="41">
        <f t="shared" si="1"/>
        <v>2.502780867630694E-2</v>
      </c>
      <c r="T61" s="42">
        <f t="shared" si="2"/>
        <v>1.4400147325250345</v>
      </c>
      <c r="U61" s="61">
        <v>225</v>
      </c>
      <c r="W61" s="10"/>
      <c r="X61" s="10"/>
      <c r="Y61" s="38"/>
      <c r="Z61" s="38"/>
      <c r="AA61" s="164"/>
      <c r="AB61" s="168"/>
      <c r="AC61" s="171"/>
      <c r="AD61" s="180"/>
      <c r="AE61" s="179"/>
      <c r="AF61" s="145"/>
      <c r="AG61" s="149"/>
      <c r="AH61" s="149"/>
      <c r="AI61" s="148"/>
      <c r="AJ61" s="75"/>
      <c r="AK61" s="71"/>
      <c r="AL61" s="72"/>
      <c r="AM61" s="73"/>
    </row>
    <row r="62" spans="4:39" ht="15" customHeight="1">
      <c r="D62" s="38"/>
      <c r="G62" s="142"/>
      <c r="H62" s="63">
        <v>230</v>
      </c>
      <c r="I62" s="64">
        <v>566.5</v>
      </c>
      <c r="J62" s="65">
        <f t="shared" ref="J62:R71" si="6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3661.9806785571427</v>
      </c>
      <c r="K62" s="65">
        <f t="shared" si="6"/>
        <v>3762.7691375999993</v>
      </c>
      <c r="L62" s="65">
        <f t="shared" si="6"/>
        <v>3863.5575966428573</v>
      </c>
      <c r="M62" s="65">
        <f t="shared" si="6"/>
        <v>3964.3460556857135</v>
      </c>
      <c r="N62" s="65">
        <f t="shared" si="6"/>
        <v>4098.7306677428569</v>
      </c>
      <c r="O62" s="65">
        <f t="shared" si="6"/>
        <v>4233.1152797999994</v>
      </c>
      <c r="P62" s="65">
        <f t="shared" si="6"/>
        <v>4367.4998918571428</v>
      </c>
      <c r="Q62" s="65">
        <f t="shared" si="6"/>
        <v>4417.8941213785711</v>
      </c>
      <c r="R62" s="70">
        <f t="shared" si="6"/>
        <v>4468.2883509000003</v>
      </c>
      <c r="S62" s="41">
        <f t="shared" si="1"/>
        <v>2.4597576415265054E-2</v>
      </c>
      <c r="T62" s="42">
        <f t="shared" si="2"/>
        <v>1.5000331813626921</v>
      </c>
      <c r="U62" s="60">
        <v>230</v>
      </c>
      <c r="W62" s="10"/>
      <c r="X62" s="10"/>
      <c r="Y62" s="38"/>
      <c r="Z62" s="38"/>
      <c r="AA62" s="164"/>
      <c r="AB62" s="168"/>
      <c r="AC62" s="171"/>
      <c r="AD62" s="180"/>
      <c r="AE62" s="179"/>
      <c r="AF62" s="145"/>
      <c r="AG62" s="149"/>
      <c r="AH62" s="149"/>
      <c r="AI62" s="148"/>
      <c r="AJ62" s="75"/>
      <c r="AK62" s="71"/>
      <c r="AL62" s="72"/>
      <c r="AM62" s="73"/>
    </row>
    <row r="63" spans="4:39" ht="15" customHeight="1">
      <c r="D63" s="38"/>
      <c r="G63" s="142"/>
      <c r="H63" s="66">
        <v>235</v>
      </c>
      <c r="I63" s="67">
        <v>580.6</v>
      </c>
      <c r="J63" s="68">
        <f t="shared" si="6"/>
        <v>3753.1261817657146</v>
      </c>
      <c r="K63" s="68">
        <f t="shared" si="6"/>
        <v>3856.4232326400002</v>
      </c>
      <c r="L63" s="68">
        <f t="shared" si="6"/>
        <v>3959.7202835142857</v>
      </c>
      <c r="M63" s="68">
        <f t="shared" si="6"/>
        <v>4063.0173343885708</v>
      </c>
      <c r="N63" s="68">
        <f t="shared" si="6"/>
        <v>4200.7467355542858</v>
      </c>
      <c r="O63" s="68">
        <f t="shared" si="6"/>
        <v>4338.4761367199999</v>
      </c>
      <c r="P63" s="68">
        <f t="shared" si="6"/>
        <v>4476.2055378857149</v>
      </c>
      <c r="Q63" s="68">
        <f t="shared" si="6"/>
        <v>4527.8540633228567</v>
      </c>
      <c r="R63" s="69">
        <f t="shared" si="6"/>
        <v>4579.5025887600004</v>
      </c>
      <c r="S63" s="41">
        <f t="shared" si="1"/>
        <v>2.4889673433362791E-2</v>
      </c>
      <c r="T63" s="42">
        <f t="shared" si="2"/>
        <v>1.5622581908193807</v>
      </c>
      <c r="U63" s="61">
        <v>235</v>
      </c>
      <c r="W63" s="10"/>
      <c r="X63" s="10"/>
      <c r="Y63" s="38"/>
      <c r="Z63" s="38"/>
      <c r="AA63" s="164"/>
      <c r="AB63" s="168"/>
      <c r="AC63" s="171"/>
      <c r="AD63" s="180"/>
      <c r="AE63" s="179"/>
      <c r="AF63" s="145"/>
      <c r="AG63" s="149"/>
      <c r="AH63" s="149"/>
      <c r="AI63" s="148"/>
      <c r="AJ63" s="76"/>
      <c r="AK63" s="71"/>
      <c r="AL63" s="72"/>
      <c r="AM63" s="73"/>
    </row>
    <row r="64" spans="4:39" ht="15" customHeight="1">
      <c r="D64" s="38"/>
      <c r="G64" s="142"/>
      <c r="H64" s="63">
        <v>240</v>
      </c>
      <c r="I64" s="64">
        <v>598.5</v>
      </c>
      <c r="J64" s="65">
        <f t="shared" si="6"/>
        <v>3868.8357213000004</v>
      </c>
      <c r="K64" s="65">
        <f t="shared" si="6"/>
        <v>3975.3174383999999</v>
      </c>
      <c r="L64" s="65">
        <f t="shared" si="6"/>
        <v>4081.7991554999999</v>
      </c>
      <c r="M64" s="65">
        <f t="shared" si="6"/>
        <v>4188.2808726000003</v>
      </c>
      <c r="N64" s="65">
        <f t="shared" si="6"/>
        <v>4330.2564954000009</v>
      </c>
      <c r="O64" s="65">
        <f t="shared" si="6"/>
        <v>4472.2321181999996</v>
      </c>
      <c r="P64" s="65">
        <f t="shared" si="6"/>
        <v>4614.2077410000002</v>
      </c>
      <c r="Q64" s="65">
        <f t="shared" si="6"/>
        <v>4667.4485995499999</v>
      </c>
      <c r="R64" s="70">
        <f t="shared" si="6"/>
        <v>4720.6894580999997</v>
      </c>
      <c r="S64" s="41">
        <f t="shared" si="1"/>
        <v>3.0830175680330418E-2</v>
      </c>
      <c r="T64" s="42">
        <f t="shared" si="2"/>
        <v>1.6412530609807079</v>
      </c>
      <c r="U64" s="60">
        <v>240</v>
      </c>
      <c r="W64" s="10"/>
      <c r="X64" s="10"/>
      <c r="Y64" s="10"/>
      <c r="Z64" s="38"/>
      <c r="AA64" s="165"/>
      <c r="AB64" s="169"/>
      <c r="AC64" s="172"/>
      <c r="AD64" s="181"/>
      <c r="AE64" s="184"/>
      <c r="AF64" s="145"/>
      <c r="AG64" s="149"/>
      <c r="AH64" s="149"/>
      <c r="AI64" s="149"/>
      <c r="AJ64" s="147" t="s">
        <v>40</v>
      </c>
      <c r="AK64" s="77"/>
      <c r="AL64" s="72"/>
      <c r="AM64" s="73"/>
    </row>
    <row r="65" spans="4:39" ht="15" customHeight="1">
      <c r="D65" s="38"/>
      <c r="G65" s="142"/>
      <c r="H65" s="66">
        <v>245</v>
      </c>
      <c r="I65" s="67">
        <v>613.20000000000005</v>
      </c>
      <c r="J65" s="68">
        <f t="shared" si="6"/>
        <v>3963.8597565599998</v>
      </c>
      <c r="K65" s="68">
        <f t="shared" si="6"/>
        <v>4072.9568140799997</v>
      </c>
      <c r="L65" s="68">
        <f t="shared" si="6"/>
        <v>4182.0538716000001</v>
      </c>
      <c r="M65" s="68">
        <f t="shared" si="6"/>
        <v>4291.15092912</v>
      </c>
      <c r="N65" s="68">
        <f t="shared" si="6"/>
        <v>4436.6136724800008</v>
      </c>
      <c r="O65" s="68">
        <f t="shared" si="6"/>
        <v>4582.0764158399998</v>
      </c>
      <c r="P65" s="68">
        <f t="shared" si="6"/>
        <v>4727.5391592000005</v>
      </c>
      <c r="Q65" s="68">
        <f t="shared" si="6"/>
        <v>4782.08768796</v>
      </c>
      <c r="R65" s="69">
        <f t="shared" si="6"/>
        <v>4836.6362167199995</v>
      </c>
      <c r="S65" s="41">
        <f t="shared" si="1"/>
        <v>2.4561403508772006E-2</v>
      </c>
      <c r="T65" s="42">
        <f t="shared" si="2"/>
        <v>1.706125943180234</v>
      </c>
      <c r="U65" s="61">
        <v>245</v>
      </c>
      <c r="W65" s="10"/>
      <c r="X65" s="10"/>
      <c r="Y65" s="10"/>
      <c r="Z65" s="38"/>
      <c r="AA65" s="87"/>
      <c r="AB65" s="80"/>
      <c r="AC65" s="40"/>
      <c r="AD65" s="39"/>
      <c r="AE65" s="39"/>
      <c r="AF65" s="145"/>
      <c r="AG65" s="149"/>
      <c r="AH65" s="149"/>
      <c r="AI65" s="149"/>
      <c r="AJ65" s="148"/>
      <c r="AK65" s="79"/>
      <c r="AL65" s="80"/>
      <c r="AM65" s="73"/>
    </row>
    <row r="66" spans="4:39" ht="15" customHeight="1">
      <c r="D66" s="38"/>
      <c r="G66" s="142"/>
      <c r="H66" s="63">
        <v>250</v>
      </c>
      <c r="I66" s="64">
        <v>628.29999999999995</v>
      </c>
      <c r="J66" s="65">
        <f t="shared" si="6"/>
        <v>4061.4694798542855</v>
      </c>
      <c r="K66" s="65">
        <f t="shared" si="6"/>
        <v>4173.2530435199997</v>
      </c>
      <c r="L66" s="65">
        <f t="shared" si="6"/>
        <v>4285.0366071857134</v>
      </c>
      <c r="M66" s="65">
        <f t="shared" si="6"/>
        <v>4396.820170851428</v>
      </c>
      <c r="N66" s="65">
        <f t="shared" si="6"/>
        <v>4545.8649224057144</v>
      </c>
      <c r="O66" s="65">
        <f t="shared" si="6"/>
        <v>4694.9096739599991</v>
      </c>
      <c r="P66" s="65">
        <f t="shared" si="6"/>
        <v>4843.9544255142864</v>
      </c>
      <c r="Q66" s="65">
        <f t="shared" si="6"/>
        <v>4899.8462073471419</v>
      </c>
      <c r="R66" s="70">
        <f t="shared" si="6"/>
        <v>4955.7379891800001</v>
      </c>
      <c r="S66" s="41">
        <f t="shared" si="1"/>
        <v>2.4624918460534939E-2</v>
      </c>
      <c r="T66" s="42">
        <f t="shared" si="2"/>
        <v>1.7727640738749857</v>
      </c>
      <c r="U66" s="60">
        <v>250</v>
      </c>
      <c r="W66" s="10"/>
      <c r="X66" s="10"/>
      <c r="Y66" s="10"/>
      <c r="Z66" s="38"/>
      <c r="AA66" s="87"/>
      <c r="AB66" s="80"/>
      <c r="AC66" s="29"/>
      <c r="AD66" s="39"/>
      <c r="AE66" s="39"/>
      <c r="AF66" s="145"/>
      <c r="AG66" s="149"/>
      <c r="AH66" s="149"/>
      <c r="AI66" s="149"/>
      <c r="AJ66" s="148"/>
      <c r="AK66" s="79"/>
      <c r="AL66" s="80"/>
      <c r="AM66" s="73"/>
    </row>
    <row r="67" spans="4:39" ht="15" customHeight="1">
      <c r="D67" s="38"/>
      <c r="G67" s="142"/>
      <c r="H67" s="66">
        <v>255</v>
      </c>
      <c r="I67" s="67">
        <v>643.9</v>
      </c>
      <c r="J67" s="68">
        <f t="shared" si="6"/>
        <v>4162.3113131914288</v>
      </c>
      <c r="K67" s="68">
        <f t="shared" si="6"/>
        <v>4276.8703401599996</v>
      </c>
      <c r="L67" s="68">
        <f t="shared" si="6"/>
        <v>4391.4293671285714</v>
      </c>
      <c r="M67" s="68">
        <f t="shared" si="6"/>
        <v>4505.9883940971422</v>
      </c>
      <c r="N67" s="68">
        <f t="shared" si="6"/>
        <v>4658.7337633885718</v>
      </c>
      <c r="O67" s="68">
        <f t="shared" si="6"/>
        <v>4811.4791326799987</v>
      </c>
      <c r="P67" s="68">
        <f t="shared" si="6"/>
        <v>4964.2245019714292</v>
      </c>
      <c r="Q67" s="68">
        <f t="shared" si="6"/>
        <v>5021.5040154557137</v>
      </c>
      <c r="R67" s="69">
        <f t="shared" si="6"/>
        <v>5078.78352894</v>
      </c>
      <c r="S67" s="41">
        <f t="shared" si="1"/>
        <v>2.4828903390100354E-2</v>
      </c>
      <c r="T67" s="42">
        <f t="shared" si="2"/>
        <v>1.8416087651887683</v>
      </c>
      <c r="U67" s="61">
        <v>255</v>
      </c>
      <c r="W67" s="38"/>
      <c r="X67" s="10"/>
      <c r="Y67" s="10"/>
      <c r="Z67" s="38"/>
      <c r="AA67" s="87"/>
      <c r="AB67" s="80"/>
      <c r="AC67" s="39"/>
      <c r="AD67" s="39"/>
      <c r="AE67" s="39"/>
      <c r="AF67" s="145"/>
      <c r="AG67" s="149"/>
      <c r="AH67" s="149"/>
      <c r="AI67" s="149"/>
      <c r="AJ67" s="148"/>
      <c r="AK67" s="81"/>
      <c r="AL67" s="80"/>
      <c r="AM67" s="73"/>
    </row>
    <row r="68" spans="4:39" ht="15" customHeight="1">
      <c r="D68" s="38"/>
      <c r="G68" s="142"/>
      <c r="H68" s="63">
        <v>260</v>
      </c>
      <c r="I68" s="64">
        <v>659.8</v>
      </c>
      <c r="J68" s="65">
        <f t="shared" si="6"/>
        <v>4265.0924125542851</v>
      </c>
      <c r="K68" s="65">
        <f t="shared" si="6"/>
        <v>4382.4802771199993</v>
      </c>
      <c r="L68" s="65">
        <f t="shared" si="6"/>
        <v>4499.8681416857144</v>
      </c>
      <c r="M68" s="65">
        <f t="shared" si="6"/>
        <v>4617.2560062514276</v>
      </c>
      <c r="N68" s="65">
        <f t="shared" si="6"/>
        <v>4773.7731590057147</v>
      </c>
      <c r="O68" s="65">
        <f t="shared" si="6"/>
        <v>4930.290311759999</v>
      </c>
      <c r="P68" s="65">
        <f t="shared" si="6"/>
        <v>5086.807464514286</v>
      </c>
      <c r="Q68" s="65">
        <f t="shared" si="6"/>
        <v>5145.5013967971427</v>
      </c>
      <c r="R68" s="70">
        <f t="shared" si="6"/>
        <v>5204.1953290799993</v>
      </c>
      <c r="S68" s="41">
        <f t="shared" si="1"/>
        <v>2.4693275353315558E-2</v>
      </c>
      <c r="T68" s="42">
        <f t="shared" si="2"/>
        <v>1.9117773928739696</v>
      </c>
      <c r="U68" s="60">
        <v>260</v>
      </c>
      <c r="W68" s="38"/>
      <c r="X68" s="10"/>
      <c r="Y68" s="10"/>
      <c r="Z68" s="10"/>
      <c r="AA68" s="87"/>
      <c r="AB68" s="80"/>
      <c r="AC68" s="39"/>
      <c r="AD68" s="39"/>
      <c r="AE68" s="39"/>
      <c r="AF68" s="145"/>
      <c r="AG68" s="149"/>
      <c r="AH68" s="149"/>
      <c r="AI68" s="149"/>
      <c r="AJ68" s="149"/>
      <c r="AK68" s="147" t="s">
        <v>41</v>
      </c>
      <c r="AL68" s="82"/>
      <c r="AM68" s="83"/>
    </row>
    <row r="69" spans="4:39" ht="15" customHeight="1">
      <c r="D69" s="38"/>
      <c r="G69" s="142"/>
      <c r="H69" s="66">
        <v>265</v>
      </c>
      <c r="I69" s="67">
        <v>676.2</v>
      </c>
      <c r="J69" s="68">
        <f t="shared" si="6"/>
        <v>4371.1056219600005</v>
      </c>
      <c r="K69" s="68">
        <f t="shared" si="6"/>
        <v>4491.4112812800004</v>
      </c>
      <c r="L69" s="68">
        <f t="shared" si="6"/>
        <v>4611.7169406000003</v>
      </c>
      <c r="M69" s="68">
        <f t="shared" si="6"/>
        <v>4732.0225999199993</v>
      </c>
      <c r="N69" s="68">
        <f t="shared" si="6"/>
        <v>4892.4301456800004</v>
      </c>
      <c r="O69" s="68">
        <f t="shared" si="6"/>
        <v>5052.8376914400005</v>
      </c>
      <c r="P69" s="68">
        <f t="shared" si="6"/>
        <v>5213.2452372000007</v>
      </c>
      <c r="Q69" s="68">
        <f t="shared" si="6"/>
        <v>5273.3980668599997</v>
      </c>
      <c r="R69" s="69">
        <f t="shared" si="6"/>
        <v>5333.5508965199997</v>
      </c>
      <c r="S69" s="41">
        <f t="shared" si="1"/>
        <v>2.4856016974840855E-2</v>
      </c>
      <c r="T69" s="42">
        <f t="shared" si="2"/>
        <v>1.9841525811782033</v>
      </c>
      <c r="U69" s="61">
        <v>265</v>
      </c>
      <c r="W69" s="38"/>
      <c r="X69" s="10"/>
      <c r="Y69" s="10"/>
      <c r="Z69" s="10"/>
      <c r="AA69" s="87"/>
      <c r="AB69" s="80"/>
      <c r="AC69" s="39"/>
      <c r="AD69" s="39"/>
      <c r="AE69" s="39"/>
      <c r="AF69" s="145"/>
      <c r="AG69" s="149"/>
      <c r="AH69" s="149"/>
      <c r="AI69" s="149"/>
      <c r="AJ69" s="149"/>
      <c r="AK69" s="148"/>
      <c r="AL69" s="82"/>
      <c r="AM69" s="83"/>
    </row>
    <row r="70" spans="4:39" ht="15" customHeight="1">
      <c r="D70" s="38"/>
      <c r="G70" s="142"/>
      <c r="H70" s="63">
        <v>270</v>
      </c>
      <c r="I70" s="64">
        <v>692.9</v>
      </c>
      <c r="J70" s="65">
        <f t="shared" si="6"/>
        <v>4479.0580973914284</v>
      </c>
      <c r="K70" s="65">
        <f t="shared" si="6"/>
        <v>4602.3349257599994</v>
      </c>
      <c r="L70" s="65">
        <f t="shared" si="6"/>
        <v>4725.6117541285712</v>
      </c>
      <c r="M70" s="65">
        <f t="shared" si="6"/>
        <v>4848.8885824971421</v>
      </c>
      <c r="N70" s="65">
        <f t="shared" si="6"/>
        <v>5013.2576869885715</v>
      </c>
      <c r="O70" s="65">
        <f t="shared" si="6"/>
        <v>5177.6267914799992</v>
      </c>
      <c r="P70" s="65">
        <f t="shared" si="6"/>
        <v>5341.9958959714286</v>
      </c>
      <c r="Q70" s="65">
        <f t="shared" si="6"/>
        <v>5403.634310155714</v>
      </c>
      <c r="R70" s="70">
        <f t="shared" si="6"/>
        <v>5465.2727243399995</v>
      </c>
      <c r="S70" s="41">
        <f t="shared" si="1"/>
        <v>2.4696835255841432E-2</v>
      </c>
      <c r="T70" s="42">
        <f t="shared" si="2"/>
        <v>2.0578517058538552</v>
      </c>
      <c r="U70" s="60">
        <v>270</v>
      </c>
      <c r="W70" s="38"/>
      <c r="X70" s="10"/>
      <c r="Y70" s="10"/>
      <c r="Z70" s="10"/>
      <c r="AA70" s="87"/>
      <c r="AB70" s="80"/>
      <c r="AC70" s="39"/>
      <c r="AD70" s="39"/>
      <c r="AE70" s="39"/>
      <c r="AF70" s="145"/>
      <c r="AG70" s="149"/>
      <c r="AH70" s="149"/>
      <c r="AI70" s="149"/>
      <c r="AJ70" s="149"/>
      <c r="AK70" s="148"/>
      <c r="AL70" s="82"/>
      <c r="AM70" s="83"/>
    </row>
    <row r="71" spans="4:39" ht="15" customHeight="1">
      <c r="D71" s="38"/>
      <c r="G71" s="142"/>
      <c r="H71" s="66">
        <v>275</v>
      </c>
      <c r="I71" s="67">
        <v>709.9</v>
      </c>
      <c r="J71" s="68">
        <f t="shared" si="6"/>
        <v>4588.9498388485717</v>
      </c>
      <c r="K71" s="68">
        <f t="shared" si="6"/>
        <v>4715.2512105599999</v>
      </c>
      <c r="L71" s="68">
        <f t="shared" si="6"/>
        <v>4841.5525822714289</v>
      </c>
      <c r="M71" s="68">
        <f t="shared" si="6"/>
        <v>4967.8539539828562</v>
      </c>
      <c r="N71" s="68">
        <f t="shared" si="6"/>
        <v>5136.2557829314292</v>
      </c>
      <c r="O71" s="68">
        <f t="shared" si="6"/>
        <v>5304.6576118799994</v>
      </c>
      <c r="P71" s="68">
        <f t="shared" si="6"/>
        <v>5473.0594408285715</v>
      </c>
      <c r="Q71" s="68">
        <f t="shared" si="6"/>
        <v>5536.2101266842847</v>
      </c>
      <c r="R71" s="69">
        <f t="shared" si="6"/>
        <v>5599.3608125400006</v>
      </c>
      <c r="S71" s="41">
        <f t="shared" si="1"/>
        <v>2.4534564872276121E-2</v>
      </c>
      <c r="T71" s="42">
        <f t="shared" si="2"/>
        <v>2.1328747669009269</v>
      </c>
      <c r="U71" s="61">
        <v>275</v>
      </c>
      <c r="W71" s="38"/>
      <c r="X71" s="38"/>
      <c r="Y71" s="10"/>
      <c r="Z71" s="10"/>
      <c r="AA71" s="87"/>
      <c r="AB71" s="80"/>
      <c r="AC71" s="39"/>
      <c r="AD71" s="39"/>
      <c r="AE71" s="39"/>
      <c r="AF71" s="145"/>
      <c r="AG71" s="149"/>
      <c r="AH71" s="149"/>
      <c r="AI71" s="149"/>
      <c r="AJ71" s="149"/>
      <c r="AK71" s="148"/>
      <c r="AL71" s="84"/>
      <c r="AM71" s="83"/>
    </row>
    <row r="72" spans="4:39" ht="15" customHeight="1">
      <c r="D72" s="38"/>
      <c r="G72" s="142"/>
      <c r="H72" s="63">
        <v>280</v>
      </c>
      <c r="I72" s="64">
        <v>727.5</v>
      </c>
      <c r="J72" s="65">
        <f t="shared" ref="J72:R81" si="7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4702.7201123571431</v>
      </c>
      <c r="K72" s="65">
        <f t="shared" si="7"/>
        <v>4832.1527759999999</v>
      </c>
      <c r="L72" s="65">
        <f t="shared" si="7"/>
        <v>4961.5854396428567</v>
      </c>
      <c r="M72" s="65">
        <f t="shared" si="7"/>
        <v>5091.0181032857136</v>
      </c>
      <c r="N72" s="65">
        <f t="shared" si="7"/>
        <v>5263.5949881428578</v>
      </c>
      <c r="O72" s="65">
        <f t="shared" si="7"/>
        <v>5436.1718730000002</v>
      </c>
      <c r="P72" s="65">
        <f t="shared" si="7"/>
        <v>5608.7487578571436</v>
      </c>
      <c r="Q72" s="65">
        <f t="shared" si="7"/>
        <v>5673.4650896785715</v>
      </c>
      <c r="R72" s="70">
        <f t="shared" si="7"/>
        <v>5738.1814215000004</v>
      </c>
      <c r="S72" s="41">
        <f t="shared" si="1"/>
        <v>2.4792224256937612E-2</v>
      </c>
      <c r="T72" s="42">
        <f t="shared" si="2"/>
        <v>2.2105457006908358</v>
      </c>
      <c r="U72" s="60">
        <v>280</v>
      </c>
      <c r="W72" s="38"/>
      <c r="X72" s="38"/>
      <c r="Y72" s="10"/>
      <c r="Z72" s="10"/>
      <c r="AA72" s="72"/>
      <c r="AB72" s="80"/>
      <c r="AC72" s="39"/>
      <c r="AD72" s="39"/>
      <c r="AE72" s="39"/>
      <c r="AF72" s="145"/>
      <c r="AG72" s="149"/>
      <c r="AH72" s="149"/>
      <c r="AI72" s="149"/>
      <c r="AJ72" s="149"/>
      <c r="AK72" s="149"/>
      <c r="AL72" s="147" t="s">
        <v>42</v>
      </c>
      <c r="AM72" s="85"/>
    </row>
    <row r="73" spans="4:39" ht="15" customHeight="1">
      <c r="D73" s="38"/>
      <c r="G73" s="142"/>
      <c r="H73" s="66">
        <v>285</v>
      </c>
      <c r="I73" s="67">
        <v>744</v>
      </c>
      <c r="J73" s="68">
        <f t="shared" si="7"/>
        <v>4809.3797437714293</v>
      </c>
      <c r="K73" s="68">
        <f t="shared" si="7"/>
        <v>4941.7479935999991</v>
      </c>
      <c r="L73" s="68">
        <f t="shared" si="7"/>
        <v>5074.1162434285716</v>
      </c>
      <c r="M73" s="68">
        <f t="shared" si="7"/>
        <v>5206.4844932571414</v>
      </c>
      <c r="N73" s="68">
        <f t="shared" si="7"/>
        <v>5382.9754930285708</v>
      </c>
      <c r="O73" s="68">
        <f t="shared" si="7"/>
        <v>5559.4664927999993</v>
      </c>
      <c r="P73" s="68">
        <f t="shared" si="7"/>
        <v>5735.9574925714287</v>
      </c>
      <c r="Q73" s="68">
        <f t="shared" si="7"/>
        <v>5802.141617485715</v>
      </c>
      <c r="R73" s="69">
        <f t="shared" si="7"/>
        <v>5868.3257424000003</v>
      </c>
      <c r="S73" s="41">
        <f t="shared" si="1"/>
        <v>2.268041237113394E-2</v>
      </c>
      <c r="T73" s="42">
        <f t="shared" si="2"/>
        <v>2.2833622011188752</v>
      </c>
      <c r="U73" s="61">
        <v>285</v>
      </c>
      <c r="W73" s="38"/>
      <c r="X73" s="38"/>
      <c r="Y73" s="10"/>
      <c r="Z73" s="10"/>
      <c r="AA73" s="72"/>
      <c r="AB73" s="80"/>
      <c r="AC73" s="39"/>
      <c r="AD73" s="39"/>
      <c r="AE73" s="39"/>
      <c r="AF73" s="145"/>
      <c r="AG73" s="149"/>
      <c r="AH73" s="149"/>
      <c r="AI73" s="149"/>
      <c r="AJ73" s="149"/>
      <c r="AK73" s="149"/>
      <c r="AL73" s="148"/>
      <c r="AM73" s="85"/>
    </row>
    <row r="74" spans="4:39" ht="15" customHeight="1">
      <c r="D74" s="38"/>
      <c r="G74" s="142"/>
      <c r="H74" s="63">
        <v>290</v>
      </c>
      <c r="I74" s="64">
        <v>760.7</v>
      </c>
      <c r="J74" s="65">
        <f t="shared" si="7"/>
        <v>4917.3322192028581</v>
      </c>
      <c r="K74" s="65">
        <f t="shared" si="7"/>
        <v>5052.6716380799999</v>
      </c>
      <c r="L74" s="65">
        <f t="shared" si="7"/>
        <v>5188.0110569571425</v>
      </c>
      <c r="M74" s="65">
        <f t="shared" si="7"/>
        <v>5323.3504758342842</v>
      </c>
      <c r="N74" s="65">
        <f t="shared" si="7"/>
        <v>5503.8030343371438</v>
      </c>
      <c r="O74" s="65">
        <f t="shared" si="7"/>
        <v>5684.2555928399997</v>
      </c>
      <c r="P74" s="65">
        <f t="shared" si="7"/>
        <v>5864.7081513428593</v>
      </c>
      <c r="Q74" s="65">
        <f t="shared" si="7"/>
        <v>5932.3778607814284</v>
      </c>
      <c r="R74" s="70">
        <f t="shared" si="7"/>
        <v>6000.047570220001</v>
      </c>
      <c r="S74" s="41">
        <f t="shared" si="1"/>
        <v>2.2446236559139798E-2</v>
      </c>
      <c r="T74" s="42">
        <f t="shared" si="2"/>
        <v>2.3570613257945277</v>
      </c>
      <c r="U74" s="60">
        <v>290</v>
      </c>
      <c r="W74" s="38"/>
      <c r="X74" s="38"/>
      <c r="Y74" s="10"/>
      <c r="Z74" s="10"/>
      <c r="AA74" s="72"/>
      <c r="AB74" s="80"/>
      <c r="AC74" s="39"/>
      <c r="AD74" s="39"/>
      <c r="AE74" s="39"/>
      <c r="AF74" s="145"/>
      <c r="AG74" s="149"/>
      <c r="AH74" s="149"/>
      <c r="AI74" s="149"/>
      <c r="AJ74" s="149"/>
      <c r="AK74" s="149"/>
      <c r="AL74" s="148"/>
      <c r="AM74" s="85"/>
    </row>
    <row r="75" spans="4:39" ht="15" customHeight="1">
      <c r="D75" s="38"/>
      <c r="G75" s="142"/>
      <c r="H75" s="66">
        <v>295</v>
      </c>
      <c r="I75" s="67">
        <v>777.6</v>
      </c>
      <c r="J75" s="68">
        <f t="shared" si="7"/>
        <v>5026.5775386514288</v>
      </c>
      <c r="K75" s="68">
        <f t="shared" si="7"/>
        <v>5164.9237094399996</v>
      </c>
      <c r="L75" s="68">
        <f t="shared" si="7"/>
        <v>5303.2698802285713</v>
      </c>
      <c r="M75" s="68">
        <f t="shared" si="7"/>
        <v>5441.6160510171412</v>
      </c>
      <c r="N75" s="68">
        <f t="shared" si="7"/>
        <v>5626.0776120685714</v>
      </c>
      <c r="O75" s="68">
        <f t="shared" si="7"/>
        <v>5810.5391731199998</v>
      </c>
      <c r="P75" s="68">
        <f t="shared" si="7"/>
        <v>5995.000734171429</v>
      </c>
      <c r="Q75" s="68">
        <f t="shared" si="7"/>
        <v>6064.1738195657144</v>
      </c>
      <c r="R75" s="69">
        <f t="shared" si="7"/>
        <v>6133.3469049599998</v>
      </c>
      <c r="S75" s="41">
        <f t="shared" si="1"/>
        <v>2.221637965032186E-2</v>
      </c>
      <c r="T75" s="42">
        <f t="shared" si="2"/>
        <v>2.4316430747177922</v>
      </c>
      <c r="U75" s="61">
        <v>295</v>
      </c>
      <c r="W75" s="38"/>
      <c r="X75" s="38"/>
      <c r="Y75" s="38"/>
      <c r="Z75" s="10"/>
      <c r="AA75" s="72"/>
      <c r="AB75" s="80"/>
      <c r="AC75" s="39"/>
      <c r="AD75" s="39"/>
      <c r="AE75" s="39"/>
      <c r="AF75" s="145"/>
      <c r="AG75" s="149"/>
      <c r="AH75" s="149"/>
      <c r="AI75" s="149"/>
      <c r="AJ75" s="149"/>
      <c r="AK75" s="149"/>
      <c r="AL75" s="148"/>
      <c r="AM75" s="86"/>
    </row>
    <row r="76" spans="4:39" ht="15" customHeight="1">
      <c r="D76" s="38"/>
      <c r="G76" s="142"/>
      <c r="H76" s="63">
        <v>300</v>
      </c>
      <c r="I76" s="64">
        <v>794.9</v>
      </c>
      <c r="J76" s="65">
        <f t="shared" si="7"/>
        <v>5138.4085461342856</v>
      </c>
      <c r="K76" s="65">
        <f t="shared" si="7"/>
        <v>5279.8326345599999</v>
      </c>
      <c r="L76" s="65">
        <f t="shared" si="7"/>
        <v>5421.2567229857132</v>
      </c>
      <c r="M76" s="65">
        <f t="shared" si="7"/>
        <v>5562.6808114114274</v>
      </c>
      <c r="N76" s="65">
        <f t="shared" si="7"/>
        <v>5751.2462626457145</v>
      </c>
      <c r="O76" s="65">
        <f t="shared" si="7"/>
        <v>5939.8117138799989</v>
      </c>
      <c r="P76" s="65">
        <f t="shared" si="7"/>
        <v>6128.377165114287</v>
      </c>
      <c r="Q76" s="65">
        <f t="shared" si="7"/>
        <v>6199.0892093271432</v>
      </c>
      <c r="R76" s="70">
        <f t="shared" si="7"/>
        <v>6269.8012535399994</v>
      </c>
      <c r="S76" s="41">
        <f t="shared" si="1"/>
        <v>2.2247942386831143E-2</v>
      </c>
      <c r="T76" s="42">
        <f t="shared" si="2"/>
        <v>2.5079900721362818</v>
      </c>
      <c r="U76" s="60">
        <v>300</v>
      </c>
      <c r="W76" s="38"/>
      <c r="X76" s="38"/>
      <c r="Y76" s="38"/>
      <c r="Z76" s="10"/>
      <c r="AA76" s="72"/>
      <c r="AB76" s="72"/>
      <c r="AC76" s="39"/>
      <c r="AD76" s="29"/>
      <c r="AE76" s="29"/>
      <c r="AF76" s="145"/>
      <c r="AG76" s="149"/>
      <c r="AH76" s="149"/>
      <c r="AI76" s="149"/>
      <c r="AJ76" s="149"/>
      <c r="AK76" s="149"/>
      <c r="AL76" s="149"/>
      <c r="AM76" s="175" t="s">
        <v>43</v>
      </c>
    </row>
    <row r="77" spans="4:39" ht="15" customHeight="1">
      <c r="D77" s="38"/>
      <c r="G77" s="142"/>
      <c r="H77" s="66">
        <v>305</v>
      </c>
      <c r="I77" s="67">
        <v>812.6</v>
      </c>
      <c r="J77" s="68">
        <f t="shared" si="7"/>
        <v>5252.8252416514288</v>
      </c>
      <c r="K77" s="68">
        <f t="shared" si="7"/>
        <v>5397.3984134399998</v>
      </c>
      <c r="L77" s="68">
        <f t="shared" si="7"/>
        <v>5541.9715852285717</v>
      </c>
      <c r="M77" s="68">
        <f t="shared" si="7"/>
        <v>5686.5447570171418</v>
      </c>
      <c r="N77" s="68">
        <f t="shared" si="7"/>
        <v>5879.3089860685714</v>
      </c>
      <c r="O77" s="68">
        <f t="shared" si="7"/>
        <v>6072.0732151199991</v>
      </c>
      <c r="P77" s="68">
        <f t="shared" si="7"/>
        <v>6264.8374441714286</v>
      </c>
      <c r="Q77" s="68">
        <f t="shared" si="7"/>
        <v>6337.1240300657146</v>
      </c>
      <c r="R77" s="69">
        <f t="shared" si="7"/>
        <v>6409.4106159600005</v>
      </c>
      <c r="S77" s="41">
        <f t="shared" si="1"/>
        <v>2.2266951817838887E-2</v>
      </c>
      <c r="T77" s="42">
        <f t="shared" si="2"/>
        <v>2.5861023180499974</v>
      </c>
      <c r="U77" s="61">
        <v>305</v>
      </c>
      <c r="W77" s="38"/>
      <c r="X77" s="38"/>
      <c r="Y77" s="38"/>
      <c r="Z77" s="10"/>
      <c r="AA77" s="72"/>
      <c r="AB77" s="72"/>
      <c r="AC77" s="39"/>
      <c r="AD77" s="29"/>
      <c r="AE77" s="29"/>
      <c r="AF77" s="145"/>
      <c r="AG77" s="149"/>
      <c r="AH77" s="149"/>
      <c r="AI77" s="149"/>
      <c r="AJ77" s="149"/>
      <c r="AK77" s="149"/>
      <c r="AL77" s="149"/>
      <c r="AM77" s="176"/>
    </row>
    <row r="78" spans="4:39" ht="15" customHeight="1">
      <c r="D78" s="38"/>
      <c r="G78" s="142"/>
      <c r="H78" s="63">
        <v>310</v>
      </c>
      <c r="I78" s="64">
        <v>830.7</v>
      </c>
      <c r="J78" s="65">
        <f t="shared" si="7"/>
        <v>5369.8276252028581</v>
      </c>
      <c r="K78" s="65">
        <f t="shared" si="7"/>
        <v>5517.6210460799994</v>
      </c>
      <c r="L78" s="65">
        <f t="shared" si="7"/>
        <v>5665.4144669571424</v>
      </c>
      <c r="M78" s="65">
        <f t="shared" si="7"/>
        <v>5813.2078878342854</v>
      </c>
      <c r="N78" s="65">
        <f t="shared" si="7"/>
        <v>6010.2657823371428</v>
      </c>
      <c r="O78" s="65">
        <f t="shared" si="7"/>
        <v>6207.3236768399993</v>
      </c>
      <c r="P78" s="65">
        <f t="shared" si="7"/>
        <v>6404.3815713428585</v>
      </c>
      <c r="Q78" s="65">
        <f t="shared" si="7"/>
        <v>6478.2782817814286</v>
      </c>
      <c r="R78" s="70">
        <f t="shared" si="7"/>
        <v>6552.1749922200006</v>
      </c>
      <c r="S78" s="41">
        <f t="shared" si="1"/>
        <v>2.2274181639182933E-2</v>
      </c>
      <c r="T78" s="42">
        <f t="shared" si="2"/>
        <v>2.665979812458938</v>
      </c>
      <c r="U78" s="60">
        <v>310</v>
      </c>
      <c r="W78" s="38"/>
      <c r="X78" s="38"/>
      <c r="Y78" s="38"/>
      <c r="Z78" s="10"/>
      <c r="AA78" s="72"/>
      <c r="AB78" s="72"/>
      <c r="AC78" s="39"/>
      <c r="AD78" s="29"/>
      <c r="AE78" s="29"/>
      <c r="AF78" s="145"/>
      <c r="AG78" s="149"/>
      <c r="AH78" s="149"/>
      <c r="AI78" s="149"/>
      <c r="AJ78" s="149"/>
      <c r="AK78" s="149"/>
      <c r="AL78" s="149"/>
      <c r="AM78" s="176"/>
    </row>
    <row r="79" spans="4:39" ht="15" customHeight="1">
      <c r="D79" s="38"/>
      <c r="G79" s="142"/>
      <c r="H79" s="66">
        <v>315</v>
      </c>
      <c r="I79" s="67">
        <v>849.3</v>
      </c>
      <c r="J79" s="68">
        <f t="shared" si="7"/>
        <v>5490.0621187971428</v>
      </c>
      <c r="K79" s="68">
        <f t="shared" si="7"/>
        <v>5641.1647459199985</v>
      </c>
      <c r="L79" s="68">
        <f t="shared" si="7"/>
        <v>5792.2673730428569</v>
      </c>
      <c r="M79" s="68">
        <f t="shared" si="7"/>
        <v>5943.3700001657135</v>
      </c>
      <c r="N79" s="68">
        <f t="shared" si="7"/>
        <v>6144.8401696628571</v>
      </c>
      <c r="O79" s="68">
        <f t="shared" si="7"/>
        <v>6346.3103391599989</v>
      </c>
      <c r="P79" s="68">
        <f t="shared" si="7"/>
        <v>6547.7805086571434</v>
      </c>
      <c r="Q79" s="68">
        <f t="shared" si="7"/>
        <v>6623.3318222185717</v>
      </c>
      <c r="R79" s="69">
        <f t="shared" si="7"/>
        <v>6698.8831357800009</v>
      </c>
      <c r="S79" s="41">
        <f t="shared" si="1"/>
        <v>2.2390754785120981E-2</v>
      </c>
      <c r="T79" s="42">
        <f t="shared" si="2"/>
        <v>2.74806386748691</v>
      </c>
      <c r="U79" s="61">
        <v>315</v>
      </c>
      <c r="W79" s="38"/>
      <c r="X79" s="38"/>
      <c r="Y79" s="38"/>
      <c r="Z79" s="10"/>
      <c r="AA79" s="72"/>
      <c r="AB79" s="72"/>
      <c r="AC79" s="39"/>
      <c r="AD79" s="29"/>
      <c r="AE79" s="29"/>
      <c r="AF79" s="145"/>
      <c r="AG79" s="149"/>
      <c r="AH79" s="149"/>
      <c r="AI79" s="149"/>
      <c r="AJ79" s="149"/>
      <c r="AK79" s="149"/>
      <c r="AL79" s="149"/>
      <c r="AM79" s="176"/>
    </row>
    <row r="80" spans="4:39" ht="15" customHeight="1">
      <c r="D80" s="38"/>
      <c r="G80" s="142"/>
      <c r="H80" s="63">
        <v>320</v>
      </c>
      <c r="I80" s="64">
        <v>868.5</v>
      </c>
      <c r="J80" s="65">
        <f t="shared" si="7"/>
        <v>5614.1751444428573</v>
      </c>
      <c r="K80" s="65">
        <f t="shared" si="7"/>
        <v>5768.6937263999998</v>
      </c>
      <c r="L80" s="65">
        <f t="shared" si="7"/>
        <v>5923.2123083571432</v>
      </c>
      <c r="M80" s="65">
        <f t="shared" si="7"/>
        <v>6077.7308903142839</v>
      </c>
      <c r="N80" s="65">
        <f t="shared" si="7"/>
        <v>6283.7556662571433</v>
      </c>
      <c r="O80" s="65">
        <f t="shared" si="7"/>
        <v>6489.780442199999</v>
      </c>
      <c r="P80" s="65">
        <f t="shared" si="7"/>
        <v>6695.8052181428575</v>
      </c>
      <c r="Q80" s="65">
        <f t="shared" si="7"/>
        <v>6773.0645091214283</v>
      </c>
      <c r="R80" s="70">
        <f t="shared" si="7"/>
        <v>6850.3238001</v>
      </c>
      <c r="S80" s="41">
        <f t="shared" si="1"/>
        <v>2.2606852702225178E-2</v>
      </c>
      <c r="T80" s="42">
        <f t="shared" si="2"/>
        <v>2.8327957952577192</v>
      </c>
      <c r="U80" s="60">
        <v>320</v>
      </c>
      <c r="W80" s="38"/>
      <c r="X80" s="38"/>
      <c r="Y80" s="38"/>
      <c r="Z80" s="38"/>
      <c r="AA80" s="72"/>
      <c r="AB80" s="72"/>
      <c r="AC80" s="39"/>
      <c r="AD80" s="29"/>
      <c r="AE80" s="29"/>
      <c r="AF80" s="145"/>
      <c r="AG80" s="149"/>
      <c r="AH80" s="149"/>
      <c r="AI80" s="149"/>
      <c r="AJ80" s="149"/>
      <c r="AK80" s="149"/>
      <c r="AL80" s="149"/>
      <c r="AM80" s="176"/>
    </row>
    <row r="81" spans="4:39" ht="15" customHeight="1">
      <c r="D81" s="38"/>
      <c r="G81" s="142"/>
      <c r="H81" s="66">
        <v>325</v>
      </c>
      <c r="I81" s="67">
        <v>887.4</v>
      </c>
      <c r="J81" s="68">
        <f t="shared" si="7"/>
        <v>5736.3489040628574</v>
      </c>
      <c r="K81" s="68">
        <f t="shared" si="7"/>
        <v>5894.2300665599987</v>
      </c>
      <c r="L81" s="68">
        <f t="shared" si="7"/>
        <v>6052.1112290571427</v>
      </c>
      <c r="M81" s="68">
        <f t="shared" si="7"/>
        <v>6209.9923915542849</v>
      </c>
      <c r="N81" s="68">
        <f t="shared" si="7"/>
        <v>6420.500608217144</v>
      </c>
      <c r="O81" s="68">
        <f t="shared" si="7"/>
        <v>6631.0088248799993</v>
      </c>
      <c r="P81" s="68">
        <f t="shared" si="7"/>
        <v>6841.5170415428565</v>
      </c>
      <c r="Q81" s="68">
        <f t="shared" si="7"/>
        <v>6920.4576227914276</v>
      </c>
      <c r="R81" s="69">
        <f t="shared" si="7"/>
        <v>6999.3982040400006</v>
      </c>
      <c r="S81" s="41">
        <f t="shared" si="1"/>
        <v>2.1761658031088205E-2</v>
      </c>
      <c r="T81" s="42">
        <f t="shared" si="2"/>
        <v>2.9162037866571104</v>
      </c>
      <c r="U81" s="61">
        <v>325</v>
      </c>
      <c r="W81" s="38"/>
      <c r="X81" s="38"/>
      <c r="Y81" s="38"/>
      <c r="Z81" s="38"/>
      <c r="AA81" s="72"/>
      <c r="AB81" s="72"/>
      <c r="AC81" s="39"/>
      <c r="AD81" s="29"/>
      <c r="AE81" s="29"/>
      <c r="AF81" s="145"/>
      <c r="AG81" s="149"/>
      <c r="AH81" s="149"/>
      <c r="AI81" s="149"/>
      <c r="AJ81" s="149"/>
      <c r="AK81" s="149"/>
      <c r="AL81" s="149"/>
      <c r="AM81" s="176"/>
    </row>
    <row r="82" spans="4:39" ht="15" customHeight="1">
      <c r="D82" s="38"/>
      <c r="G82" s="142"/>
      <c r="H82" s="63">
        <v>330</v>
      </c>
      <c r="I82" s="64">
        <v>906.7</v>
      </c>
      <c r="J82" s="65">
        <f t="shared" ref="J82:R88" si="8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5861.1083517171428</v>
      </c>
      <c r="K82" s="65">
        <f t="shared" si="8"/>
        <v>6022.42326048</v>
      </c>
      <c r="L82" s="65">
        <f t="shared" si="8"/>
        <v>6183.7381692428571</v>
      </c>
      <c r="M82" s="65">
        <f t="shared" si="8"/>
        <v>6345.0530780057134</v>
      </c>
      <c r="N82" s="65">
        <f t="shared" si="8"/>
        <v>6560.1396230228574</v>
      </c>
      <c r="O82" s="65">
        <f t="shared" si="8"/>
        <v>6775.2261680400006</v>
      </c>
      <c r="P82" s="65">
        <f t="shared" si="8"/>
        <v>6990.3127130571429</v>
      </c>
      <c r="Q82" s="65">
        <f t="shared" si="8"/>
        <v>7070.9701674385715</v>
      </c>
      <c r="R82" s="70">
        <f t="shared" si="8"/>
        <v>7151.6276218199991</v>
      </c>
      <c r="S82" s="41">
        <f t="shared" si="1"/>
        <v>2.1748929456840038E-2</v>
      </c>
      <c r="T82" s="42">
        <f t="shared" si="2"/>
        <v>3.001377026551725</v>
      </c>
      <c r="U82" s="60">
        <v>330</v>
      </c>
      <c r="W82" s="38"/>
      <c r="X82" s="38"/>
      <c r="Y82" s="38"/>
      <c r="Z82" s="38"/>
      <c r="AA82" s="29"/>
      <c r="AB82" s="29"/>
      <c r="AC82" s="39"/>
      <c r="AD82" s="29"/>
      <c r="AE82" s="29"/>
      <c r="AF82" s="145"/>
      <c r="AG82" s="149"/>
      <c r="AH82" s="149"/>
      <c r="AI82" s="149"/>
      <c r="AJ82" s="149"/>
      <c r="AK82" s="149"/>
      <c r="AL82" s="149"/>
      <c r="AM82" s="176"/>
    </row>
    <row r="83" spans="4:39" ht="15" customHeight="1">
      <c r="D83" s="38"/>
      <c r="G83" s="142"/>
      <c r="H83" s="66">
        <v>340</v>
      </c>
      <c r="I83" s="67">
        <v>929</v>
      </c>
      <c r="J83" s="68">
        <f t="shared" si="8"/>
        <v>6005.260459628571</v>
      </c>
      <c r="K83" s="68">
        <f t="shared" si="8"/>
        <v>6170.5428575999986</v>
      </c>
      <c r="L83" s="68">
        <f t="shared" si="8"/>
        <v>6335.8252555714289</v>
      </c>
      <c r="M83" s="68">
        <f t="shared" si="8"/>
        <v>6501.1076535428556</v>
      </c>
      <c r="N83" s="68">
        <f t="shared" si="8"/>
        <v>6721.4841841714288</v>
      </c>
      <c r="O83" s="68">
        <f t="shared" si="8"/>
        <v>6941.8607148000001</v>
      </c>
      <c r="P83" s="68">
        <f t="shared" si="8"/>
        <v>7162.2372454285733</v>
      </c>
      <c r="Q83" s="68">
        <f t="shared" si="8"/>
        <v>7244.8784444142857</v>
      </c>
      <c r="R83" s="69">
        <f t="shared" si="8"/>
        <v>7327.5196433999999</v>
      </c>
      <c r="S83" s="41">
        <f t="shared" si="1"/>
        <v>2.4594684018969915E-2</v>
      </c>
      <c r="T83" s="42">
        <f t="shared" si="2"/>
        <v>3.0997896301605312</v>
      </c>
      <c r="U83" s="61">
        <v>340</v>
      </c>
      <c r="W83" s="38"/>
      <c r="X83" s="38"/>
      <c r="Y83" s="38"/>
      <c r="Z83" s="38"/>
      <c r="AA83" s="38"/>
      <c r="AB83" s="29"/>
      <c r="AC83" s="39"/>
      <c r="AD83" s="29"/>
      <c r="AE83" s="29"/>
      <c r="AF83" s="145"/>
      <c r="AG83" s="149"/>
      <c r="AH83" s="149"/>
      <c r="AI83" s="149"/>
      <c r="AJ83" s="149"/>
      <c r="AK83" s="149"/>
      <c r="AL83" s="149"/>
      <c r="AM83" s="176"/>
    </row>
    <row r="84" spans="4:39" ht="15" customHeight="1">
      <c r="D84" s="38"/>
      <c r="G84" s="142"/>
      <c r="H84" s="63">
        <v>350</v>
      </c>
      <c r="I84" s="64">
        <v>949.6</v>
      </c>
      <c r="J84" s="65">
        <f t="shared" si="8"/>
        <v>6138.423393394286</v>
      </c>
      <c r="K84" s="65">
        <f t="shared" si="8"/>
        <v>6307.3708262399996</v>
      </c>
      <c r="L84" s="65">
        <f t="shared" si="8"/>
        <v>6476.3182590857141</v>
      </c>
      <c r="M84" s="65">
        <f t="shared" si="8"/>
        <v>6645.2656919314277</v>
      </c>
      <c r="N84" s="65">
        <f t="shared" si="8"/>
        <v>6870.5289357257152</v>
      </c>
      <c r="O84" s="65">
        <f t="shared" si="8"/>
        <v>7095.7921795199991</v>
      </c>
      <c r="P84" s="65">
        <f t="shared" si="8"/>
        <v>7321.0554233142866</v>
      </c>
      <c r="Q84" s="65">
        <f t="shared" si="8"/>
        <v>7405.5291397371429</v>
      </c>
      <c r="R84" s="70">
        <f t="shared" si="8"/>
        <v>7490.0028561600011</v>
      </c>
      <c r="S84" s="41">
        <f t="shared" si="1"/>
        <v>2.2174381054897996E-2</v>
      </c>
      <c r="T84" s="42">
        <f t="shared" si="2"/>
        <v>3.1906999276646291</v>
      </c>
      <c r="U84" s="60">
        <v>350</v>
      </c>
      <c r="W84" s="38"/>
      <c r="X84" s="38"/>
      <c r="Y84" s="38"/>
      <c r="Z84" s="38"/>
      <c r="AA84" s="38"/>
      <c r="AB84" s="29"/>
      <c r="AC84" s="39"/>
      <c r="AD84" s="29"/>
      <c r="AE84" s="29"/>
      <c r="AF84" s="145"/>
      <c r="AG84" s="149"/>
      <c r="AH84" s="149"/>
      <c r="AI84" s="149"/>
      <c r="AJ84" s="149"/>
      <c r="AK84" s="149"/>
      <c r="AL84" s="149"/>
      <c r="AM84" s="176"/>
    </row>
    <row r="85" spans="4:39" ht="15" customHeight="1">
      <c r="D85" s="38"/>
      <c r="G85" s="142"/>
      <c r="H85" s="66">
        <v>355</v>
      </c>
      <c r="I85" s="67">
        <v>971.4</v>
      </c>
      <c r="J85" s="68">
        <f t="shared" si="8"/>
        <v>6279.3433912628561</v>
      </c>
      <c r="K85" s="68">
        <f t="shared" si="8"/>
        <v>6452.1693561599986</v>
      </c>
      <c r="L85" s="68">
        <f t="shared" si="8"/>
        <v>6624.9953210571421</v>
      </c>
      <c r="M85" s="68">
        <f t="shared" si="8"/>
        <v>6797.8212859542846</v>
      </c>
      <c r="N85" s="68">
        <f t="shared" si="8"/>
        <v>7028.2559058171428</v>
      </c>
      <c r="O85" s="68">
        <f t="shared" si="8"/>
        <v>7258.6905256799992</v>
      </c>
      <c r="P85" s="68">
        <f t="shared" si="8"/>
        <v>7489.1251455428583</v>
      </c>
      <c r="Q85" s="68">
        <f t="shared" si="8"/>
        <v>7575.5381279914282</v>
      </c>
      <c r="R85" s="69">
        <f t="shared" si="8"/>
        <v>7661.951110439999</v>
      </c>
      <c r="S85" s="41">
        <f t="shared" si="1"/>
        <v>2.2957034540858956E-2</v>
      </c>
      <c r="T85" s="42">
        <f t="shared" si="2"/>
        <v>3.2869059706544013</v>
      </c>
      <c r="U85" s="61">
        <v>355</v>
      </c>
      <c r="W85" s="38"/>
      <c r="X85" s="38"/>
      <c r="Y85" s="38"/>
      <c r="Z85" s="38"/>
      <c r="AA85" s="38"/>
      <c r="AB85" s="29"/>
      <c r="AC85" s="39"/>
      <c r="AD85" s="29"/>
      <c r="AE85" s="29"/>
      <c r="AF85" s="145"/>
      <c r="AG85" s="149"/>
      <c r="AH85" s="149"/>
      <c r="AI85" s="149"/>
      <c r="AJ85" s="149"/>
      <c r="AK85" s="149"/>
      <c r="AL85" s="149"/>
      <c r="AM85" s="176"/>
    </row>
    <row r="86" spans="4:39" ht="15" customHeight="1">
      <c r="D86" s="38"/>
      <c r="G86" s="142"/>
      <c r="H86" s="63">
        <v>360</v>
      </c>
      <c r="I86" s="64">
        <v>993.8</v>
      </c>
      <c r="J86" s="65">
        <f t="shared" si="8"/>
        <v>6424.141921182857</v>
      </c>
      <c r="K86" s="65">
        <f t="shared" si="8"/>
        <v>6600.953166719999</v>
      </c>
      <c r="L86" s="65">
        <f t="shared" si="8"/>
        <v>6777.7644122571428</v>
      </c>
      <c r="M86" s="65">
        <f t="shared" si="8"/>
        <v>6954.5756577942848</v>
      </c>
      <c r="N86" s="65">
        <f t="shared" si="8"/>
        <v>7190.3239851771423</v>
      </c>
      <c r="O86" s="65">
        <f t="shared" si="8"/>
        <v>7426.0723125599989</v>
      </c>
      <c r="P86" s="65">
        <f t="shared" si="8"/>
        <v>7661.8206399428582</v>
      </c>
      <c r="Q86" s="65">
        <f t="shared" si="8"/>
        <v>7750.2262627114278</v>
      </c>
      <c r="R86" s="70">
        <f t="shared" si="8"/>
        <v>7838.6318854799993</v>
      </c>
      <c r="S86" s="41">
        <f t="shared" si="1"/>
        <v>2.3059501750051448E-2</v>
      </c>
      <c r="T86" s="42">
        <f t="shared" si="2"/>
        <v>3.3857598863870129</v>
      </c>
      <c r="U86" s="60">
        <v>360</v>
      </c>
      <c r="W86" s="38"/>
      <c r="X86" s="38"/>
      <c r="Y86" s="38"/>
      <c r="Z86" s="38"/>
      <c r="AA86" s="38"/>
      <c r="AB86" s="29"/>
      <c r="AC86" s="39"/>
      <c r="AD86" s="29"/>
      <c r="AE86" s="29"/>
      <c r="AF86" s="145"/>
      <c r="AG86" s="149"/>
      <c r="AH86" s="149"/>
      <c r="AI86" s="149"/>
      <c r="AJ86" s="149"/>
      <c r="AK86" s="149"/>
      <c r="AL86" s="149"/>
      <c r="AM86" s="176"/>
    </row>
    <row r="87" spans="4:39" ht="15" customHeight="1">
      <c r="D87" s="38"/>
      <c r="G87" s="142"/>
      <c r="H87" s="66">
        <v>365</v>
      </c>
      <c r="I87" s="67">
        <v>1016.7</v>
      </c>
      <c r="J87" s="68">
        <f t="shared" si="8"/>
        <v>6572.172561145715</v>
      </c>
      <c r="K87" s="68">
        <f t="shared" si="8"/>
        <v>6753.0580444799998</v>
      </c>
      <c r="L87" s="68">
        <f t="shared" si="8"/>
        <v>6933.9435278142846</v>
      </c>
      <c r="M87" s="68">
        <f t="shared" si="8"/>
        <v>7114.8290111485703</v>
      </c>
      <c r="N87" s="68">
        <f t="shared" si="8"/>
        <v>7356.0096555942864</v>
      </c>
      <c r="O87" s="68">
        <f t="shared" si="8"/>
        <v>7597.1903000399998</v>
      </c>
      <c r="P87" s="68">
        <f t="shared" si="8"/>
        <v>7838.3709444857159</v>
      </c>
      <c r="Q87" s="68">
        <f t="shared" si="8"/>
        <v>7928.8136861528565</v>
      </c>
      <c r="R87" s="69">
        <f t="shared" si="8"/>
        <v>8019.2564278199998</v>
      </c>
      <c r="S87" s="41">
        <f>+R87/R86-1</f>
        <v>2.3042865767760157E-2</v>
      </c>
      <c r="T87" s="42">
        <f t="shared" ref="T87:T88" si="9">+R87/$R$22-1</f>
        <v>3.4868203627386558</v>
      </c>
      <c r="U87" s="61">
        <v>365</v>
      </c>
      <c r="W87" s="38"/>
      <c r="X87" s="38"/>
      <c r="Y87" s="38"/>
      <c r="Z87" s="38"/>
      <c r="AA87" s="38"/>
      <c r="AB87" s="29"/>
      <c r="AC87" s="39"/>
      <c r="AD87" s="29"/>
      <c r="AE87" s="29"/>
      <c r="AF87" s="145"/>
      <c r="AG87" s="149"/>
      <c r="AH87" s="149"/>
      <c r="AI87" s="149"/>
      <c r="AJ87" s="149"/>
      <c r="AK87" s="149"/>
      <c r="AL87" s="149"/>
      <c r="AM87" s="176"/>
    </row>
    <row r="88" spans="4:39" ht="15" customHeight="1">
      <c r="D88" s="38"/>
      <c r="G88" s="142"/>
      <c r="H88" s="112">
        <v>370</v>
      </c>
      <c r="I88" s="113">
        <v>1040</v>
      </c>
      <c r="J88" s="114">
        <f t="shared" si="8"/>
        <v>6722.7888891428565</v>
      </c>
      <c r="K88" s="114">
        <f t="shared" si="8"/>
        <v>6907.8197760000003</v>
      </c>
      <c r="L88" s="114">
        <f t="shared" si="8"/>
        <v>7092.8506628571431</v>
      </c>
      <c r="M88" s="114">
        <f t="shared" si="8"/>
        <v>7277.8815497142841</v>
      </c>
      <c r="N88" s="114">
        <f t="shared" si="8"/>
        <v>7524.5893988571434</v>
      </c>
      <c r="O88" s="114">
        <f t="shared" si="8"/>
        <v>7771.297247999998</v>
      </c>
      <c r="P88" s="114">
        <f t="shared" si="8"/>
        <v>8018.0050971428582</v>
      </c>
      <c r="Q88" s="114">
        <f t="shared" si="8"/>
        <v>8110.5205405714287</v>
      </c>
      <c r="R88" s="115">
        <f t="shared" si="8"/>
        <v>8203.0359840000001</v>
      </c>
      <c r="S88" s="43">
        <f>+R88/R87-1</f>
        <v>2.2917281400609779E-2</v>
      </c>
      <c r="T88" s="44">
        <f t="shared" si="9"/>
        <v>3.5896460875855247</v>
      </c>
      <c r="U88" s="62">
        <v>370</v>
      </c>
      <c r="W88" s="38"/>
      <c r="X88" s="38"/>
      <c r="Y88" s="38"/>
      <c r="Z88" s="38"/>
      <c r="AA88" s="38"/>
      <c r="AB88" s="29"/>
      <c r="AC88" s="39"/>
      <c r="AD88" s="29"/>
      <c r="AE88" s="29"/>
      <c r="AF88" s="146"/>
      <c r="AG88" s="150"/>
      <c r="AH88" s="150"/>
      <c r="AI88" s="150"/>
      <c r="AJ88" s="150"/>
      <c r="AK88" s="150"/>
      <c r="AL88" s="150"/>
      <c r="AM88" s="177"/>
    </row>
    <row r="89" spans="4:39" ht="15" customHeight="1">
      <c r="D89" s="38"/>
      <c r="G89" s="101"/>
      <c r="H89" s="66" t="s">
        <v>54</v>
      </c>
      <c r="I89" s="67">
        <v>842.9</v>
      </c>
      <c r="J89" s="68">
        <f t="shared" ref="J89:R103" si="10">IF($B$7=1, SNB*(1+ECHELON)*COEFF_GRILLE/100*(1+TauxMajorationResidentielle)*$B$7,
IF(AND((1+ECHELON)*COEFF_GRILLE&lt;$I$36*(1+$J$20),$B$7=34/35),SNB*(32/35*COEFF_GRILLE*(1+ECHELON)+2/35*$I$36*(1+$J$20))/100*(1+TauxMajorationResidentielle),
IF(AND((1+ECHELON)*COEFF_GRILLE&gt;=$I$36*(1+$J$20),$B$7=34/35),SNB*(1+ECHELON)*$B$7*COEFF_GRILLE/100*(1+TauxMajorationResidentielle),
IF(AND((1+ECHELON)*COEFF_GRILLE&lt;$I$36*(1+$J$20),$B$7=33/35),SNB*(32/35*COEFF_GRILLE*(1+ECHELON)+1/35*$I$36*(1+$J$20))/100*(1+TauxMajorationResidentielle),
IF(AND((1+ECHELON)*COEFF_GRILLE&gt;=$I$36*(1+$J$20),$B$7=33/35),SNB*(1+ECHELON)*$B$7*COEFF_GRILLE/100*(1+TauxMajorationResidentielle))))))</f>
        <v>5448.6911102485719</v>
      </c>
      <c r="K89" s="68">
        <f t="shared" si="10"/>
        <v>5598.6550857599996</v>
      </c>
      <c r="L89" s="68">
        <f t="shared" si="10"/>
        <v>5748.6190612714272</v>
      </c>
      <c r="M89" s="68">
        <f t="shared" si="10"/>
        <v>5898.5830367828567</v>
      </c>
      <c r="N89" s="68">
        <f t="shared" si="10"/>
        <v>6098.5350041314296</v>
      </c>
      <c r="O89" s="68">
        <f t="shared" si="10"/>
        <v>6298.4869714799997</v>
      </c>
      <c r="P89" s="68">
        <f t="shared" si="10"/>
        <v>6498.4389388285717</v>
      </c>
      <c r="Q89" s="68">
        <f t="shared" si="10"/>
        <v>6573.4209265842865</v>
      </c>
      <c r="R89" s="69">
        <f t="shared" si="10"/>
        <v>6648.4029143400003</v>
      </c>
      <c r="S89" s="116"/>
      <c r="T89" s="117"/>
      <c r="U89" s="61" t="s">
        <v>54</v>
      </c>
      <c r="W89" s="38"/>
      <c r="X89" s="125" t="s">
        <v>69</v>
      </c>
      <c r="Y89" s="125"/>
      <c r="Z89" s="126" t="s">
        <v>70</v>
      </c>
      <c r="AA89" s="126"/>
      <c r="AB89" s="127" t="s">
        <v>71</v>
      </c>
      <c r="AC89" s="127"/>
      <c r="AD89" s="29"/>
      <c r="AE89" s="29"/>
      <c r="AF89" s="110"/>
      <c r="AG89" s="110"/>
      <c r="AH89" s="110"/>
      <c r="AI89" s="110"/>
      <c r="AJ89" s="110"/>
      <c r="AK89" s="110"/>
      <c r="AL89" s="110"/>
      <c r="AM89" s="110"/>
    </row>
    <row r="90" spans="4:39" ht="15" customHeight="1">
      <c r="D90" s="38"/>
      <c r="G90" s="101"/>
      <c r="H90" s="63" t="s">
        <v>55</v>
      </c>
      <c r="I90" s="64">
        <v>862.1</v>
      </c>
      <c r="J90" s="65">
        <f t="shared" si="10"/>
        <v>5572.8041358942864</v>
      </c>
      <c r="K90" s="65">
        <f t="shared" si="10"/>
        <v>5726.1840662399991</v>
      </c>
      <c r="L90" s="65">
        <f t="shared" si="10"/>
        <v>5879.5639965857144</v>
      </c>
      <c r="M90" s="65">
        <f t="shared" si="10"/>
        <v>6032.9439269314271</v>
      </c>
      <c r="N90" s="65">
        <f t="shared" si="10"/>
        <v>6237.4505007257148</v>
      </c>
      <c r="O90" s="65">
        <f t="shared" si="10"/>
        <v>6441.9570745199999</v>
      </c>
      <c r="P90" s="65">
        <f t="shared" si="10"/>
        <v>6646.4636483142876</v>
      </c>
      <c r="Q90" s="65">
        <f t="shared" si="10"/>
        <v>6723.153613487143</v>
      </c>
      <c r="R90" s="70">
        <f t="shared" si="10"/>
        <v>6799.8435786600003</v>
      </c>
      <c r="S90" s="107">
        <f t="shared" ref="S90:S91" si="11">+R90/R89-1</f>
        <v>2.2778502787993871E-2</v>
      </c>
      <c r="T90" s="108">
        <f t="shared" ref="T90:T91" si="12">+R90/$R$22-1</f>
        <v>2.8045518193341161</v>
      </c>
      <c r="U90" s="60" t="s">
        <v>55</v>
      </c>
      <c r="W90" s="38"/>
      <c r="X90" s="125"/>
      <c r="Y90" s="125"/>
      <c r="Z90" s="126"/>
      <c r="AA90" s="126"/>
      <c r="AB90" s="127"/>
      <c r="AC90" s="127"/>
      <c r="AD90" s="29"/>
      <c r="AE90" s="29"/>
      <c r="AF90" s="110"/>
      <c r="AG90" s="110"/>
      <c r="AH90" s="110"/>
      <c r="AI90" s="110"/>
      <c r="AJ90" s="110"/>
      <c r="AK90" s="110"/>
      <c r="AL90" s="110"/>
      <c r="AM90" s="110"/>
    </row>
    <row r="91" spans="4:39" ht="15" customHeight="1">
      <c r="D91" s="38"/>
      <c r="G91" s="101"/>
      <c r="H91" s="66" t="s">
        <v>56</v>
      </c>
      <c r="I91" s="67">
        <v>881.8</v>
      </c>
      <c r="J91" s="68">
        <f t="shared" si="10"/>
        <v>5700.1492715828572</v>
      </c>
      <c r="K91" s="68">
        <f t="shared" si="10"/>
        <v>5857.0341139199991</v>
      </c>
      <c r="L91" s="68">
        <f t="shared" si="10"/>
        <v>6013.9189562571419</v>
      </c>
      <c r="M91" s="68">
        <f t="shared" si="10"/>
        <v>6170.8037985942847</v>
      </c>
      <c r="N91" s="68">
        <f t="shared" si="10"/>
        <v>6379.9835883771439</v>
      </c>
      <c r="O91" s="68">
        <f t="shared" si="10"/>
        <v>6589.1633781599985</v>
      </c>
      <c r="P91" s="68">
        <f t="shared" si="10"/>
        <v>6798.3431679428577</v>
      </c>
      <c r="Q91" s="68">
        <f t="shared" si="10"/>
        <v>6876.7855891114277</v>
      </c>
      <c r="R91" s="69">
        <f t="shared" si="10"/>
        <v>6955.2280102799996</v>
      </c>
      <c r="S91" s="107">
        <f t="shared" si="11"/>
        <v>2.2851177357614993E-2</v>
      </c>
      <c r="T91" s="108">
        <f t="shared" si="12"/>
        <v>2.8914903077239567</v>
      </c>
      <c r="U91" s="61" t="s">
        <v>56</v>
      </c>
      <c r="W91" s="38"/>
      <c r="X91" s="124"/>
      <c r="Y91" s="124"/>
      <c r="Z91" s="120"/>
      <c r="AA91" s="120"/>
      <c r="AB91" s="122"/>
      <c r="AC91" s="123"/>
      <c r="AD91" s="29"/>
      <c r="AE91" s="29"/>
      <c r="AF91" s="110"/>
      <c r="AG91" s="110"/>
      <c r="AH91" s="110"/>
      <c r="AI91" s="110"/>
      <c r="AJ91" s="110"/>
      <c r="AK91" s="110"/>
      <c r="AL91" s="110"/>
      <c r="AM91" s="110"/>
    </row>
    <row r="92" spans="4:39" ht="15" customHeight="1">
      <c r="D92" s="38"/>
      <c r="G92" s="101"/>
      <c r="H92" s="63" t="s">
        <v>57</v>
      </c>
      <c r="I92" s="64">
        <v>901.4</v>
      </c>
      <c r="J92" s="65">
        <f t="shared" si="10"/>
        <v>5826.847985262857</v>
      </c>
      <c r="K92" s="65">
        <f t="shared" si="10"/>
        <v>5987.2199481599982</v>
      </c>
      <c r="L92" s="65">
        <f t="shared" si="10"/>
        <v>6147.5919110571431</v>
      </c>
      <c r="M92" s="65">
        <f t="shared" si="10"/>
        <v>6307.9638739542843</v>
      </c>
      <c r="N92" s="65">
        <f t="shared" si="10"/>
        <v>6521.7931578171438</v>
      </c>
      <c r="O92" s="65">
        <f t="shared" si="10"/>
        <v>6735.6224416799987</v>
      </c>
      <c r="P92" s="65">
        <f t="shared" si="10"/>
        <v>6949.4517255428582</v>
      </c>
      <c r="Q92" s="65">
        <f t="shared" si="10"/>
        <v>7029.6377069914279</v>
      </c>
      <c r="R92" s="70">
        <f t="shared" si="10"/>
        <v>7109.8236884399994</v>
      </c>
      <c r="S92" s="107">
        <f t="shared" ref="S92:S103" si="13">+R92/R91-1</f>
        <v>2.2227262417781724E-2</v>
      </c>
      <c r="T92" s="108">
        <f t="shared" ref="T92:T103" si="14">+R92/$R$22-1</f>
        <v>2.9779874839899918</v>
      </c>
      <c r="U92" s="60" t="s">
        <v>57</v>
      </c>
      <c r="W92" s="38"/>
      <c r="X92" s="124"/>
      <c r="Y92" s="124"/>
      <c r="Z92" s="120"/>
      <c r="AA92" s="120"/>
      <c r="AB92" s="122"/>
      <c r="AC92" s="123"/>
      <c r="AD92" s="29"/>
      <c r="AE92" s="29"/>
      <c r="AF92" s="110"/>
      <c r="AG92" s="110"/>
      <c r="AH92" s="110"/>
      <c r="AI92" s="110"/>
      <c r="AJ92" s="110"/>
      <c r="AK92" s="110"/>
      <c r="AL92" s="110"/>
      <c r="AM92" s="110"/>
    </row>
    <row r="93" spans="4:39" ht="15" customHeight="1">
      <c r="D93" s="38"/>
      <c r="G93" s="101"/>
      <c r="H93" s="66" t="s">
        <v>58</v>
      </c>
      <c r="I93" s="67">
        <v>921.6</v>
      </c>
      <c r="J93" s="68">
        <f t="shared" si="10"/>
        <v>5957.4252309942858</v>
      </c>
      <c r="K93" s="68">
        <f t="shared" si="10"/>
        <v>6121.3910630399996</v>
      </c>
      <c r="L93" s="68">
        <f t="shared" si="10"/>
        <v>6285.3568950857143</v>
      </c>
      <c r="M93" s="68">
        <f t="shared" si="10"/>
        <v>6449.3227271314281</v>
      </c>
      <c r="N93" s="68">
        <f t="shared" si="10"/>
        <v>6667.9438365257156</v>
      </c>
      <c r="O93" s="68">
        <f t="shared" si="10"/>
        <v>6886.5649459199994</v>
      </c>
      <c r="P93" s="68">
        <f t="shared" si="10"/>
        <v>7105.1860553142869</v>
      </c>
      <c r="Q93" s="68">
        <f t="shared" si="10"/>
        <v>7187.1689713371425</v>
      </c>
      <c r="R93" s="69">
        <f t="shared" si="10"/>
        <v>7269.1518873600007</v>
      </c>
      <c r="S93" s="107">
        <f t="shared" si="13"/>
        <v>2.2409585089860462E-2</v>
      </c>
      <c r="T93" s="108">
        <f t="shared" si="14"/>
        <v>3.0671325329988655</v>
      </c>
      <c r="U93" s="61" t="s">
        <v>58</v>
      </c>
      <c r="W93" s="38"/>
      <c r="X93" s="124"/>
      <c r="Y93" s="124"/>
      <c r="Z93" s="120"/>
      <c r="AA93" s="120"/>
      <c r="AB93" s="122"/>
      <c r="AC93" s="123"/>
      <c r="AD93" s="29"/>
      <c r="AE93" s="29"/>
      <c r="AF93" s="110"/>
      <c r="AG93" s="110"/>
      <c r="AH93" s="110"/>
      <c r="AI93" s="110"/>
      <c r="AJ93" s="110"/>
      <c r="AK93" s="110"/>
      <c r="AL93" s="110"/>
      <c r="AM93" s="110"/>
    </row>
    <row r="94" spans="4:39" ht="15" customHeight="1">
      <c r="D94" s="38"/>
      <c r="G94" s="101"/>
      <c r="H94" s="63" t="s">
        <v>59</v>
      </c>
      <c r="I94" s="64">
        <v>951.5</v>
      </c>
      <c r="J94" s="65">
        <f t="shared" si="10"/>
        <v>6150.7054115571436</v>
      </c>
      <c r="K94" s="65">
        <f t="shared" si="10"/>
        <v>6319.9908815999988</v>
      </c>
      <c r="L94" s="65">
        <f t="shared" si="10"/>
        <v>6489.2763516428568</v>
      </c>
      <c r="M94" s="65">
        <f t="shared" si="10"/>
        <v>6658.5618216857129</v>
      </c>
      <c r="N94" s="65">
        <f t="shared" si="10"/>
        <v>6884.2757817428565</v>
      </c>
      <c r="O94" s="65">
        <f t="shared" si="10"/>
        <v>7109.9897418</v>
      </c>
      <c r="P94" s="65">
        <f t="shared" si="10"/>
        <v>7335.7037018571436</v>
      </c>
      <c r="Q94" s="65">
        <f t="shared" si="10"/>
        <v>7420.3464368785708</v>
      </c>
      <c r="R94" s="70">
        <f t="shared" si="10"/>
        <v>7504.9891718999997</v>
      </c>
      <c r="S94" s="107">
        <f t="shared" si="13"/>
        <v>3.244357638888884E-2</v>
      </c>
      <c r="T94" s="108">
        <f t="shared" si="14"/>
        <v>3.1990848580169482</v>
      </c>
      <c r="U94" s="60" t="s">
        <v>59</v>
      </c>
      <c r="W94" s="38"/>
      <c r="X94" s="121"/>
      <c r="Y94" s="121"/>
      <c r="Z94" s="120"/>
      <c r="AA94" s="120"/>
      <c r="AB94" s="122"/>
      <c r="AC94" s="123"/>
      <c r="AD94" s="29"/>
      <c r="AE94" s="29"/>
      <c r="AF94" s="110"/>
      <c r="AG94" s="110"/>
      <c r="AH94" s="110"/>
      <c r="AI94" s="110"/>
      <c r="AJ94" s="110"/>
      <c r="AK94" s="110"/>
      <c r="AL94" s="110"/>
      <c r="AM94" s="110"/>
    </row>
    <row r="95" spans="4:39" ht="15" customHeight="1">
      <c r="D95" s="38"/>
      <c r="G95" s="101"/>
      <c r="H95" s="66" t="s">
        <v>60</v>
      </c>
      <c r="I95" s="67">
        <v>980.5</v>
      </c>
      <c r="J95" s="68">
        <f t="shared" si="10"/>
        <v>6338.1677940428581</v>
      </c>
      <c r="K95" s="68">
        <f t="shared" si="10"/>
        <v>6512.6127791999997</v>
      </c>
      <c r="L95" s="68">
        <f t="shared" si="10"/>
        <v>6687.0577643571423</v>
      </c>
      <c r="M95" s="68">
        <f t="shared" si="10"/>
        <v>6861.502749514284</v>
      </c>
      <c r="N95" s="68">
        <f t="shared" si="10"/>
        <v>7094.0960630571426</v>
      </c>
      <c r="O95" s="68">
        <f t="shared" si="10"/>
        <v>7326.6893765999985</v>
      </c>
      <c r="P95" s="68">
        <f t="shared" si="10"/>
        <v>7559.282690142858</v>
      </c>
      <c r="Q95" s="68">
        <f t="shared" si="10"/>
        <v>7646.5051827214284</v>
      </c>
      <c r="R95" s="69">
        <f t="shared" si="10"/>
        <v>7733.7276752999996</v>
      </c>
      <c r="S95" s="107">
        <f t="shared" si="13"/>
        <v>3.0478192327903386E-2</v>
      </c>
      <c r="T95" s="108">
        <f t="shared" si="14"/>
        <v>3.3270653739207754</v>
      </c>
      <c r="U95" s="61" t="s">
        <v>60</v>
      </c>
      <c r="W95" s="38"/>
      <c r="X95" s="121"/>
      <c r="Y95" s="121"/>
      <c r="Z95" s="120"/>
      <c r="AA95" s="120"/>
      <c r="AB95" s="122"/>
      <c r="AC95" s="123"/>
      <c r="AD95" s="29"/>
      <c r="AE95" s="29"/>
      <c r="AF95" s="110"/>
      <c r="AG95" s="110"/>
      <c r="AH95" s="110"/>
      <c r="AI95" s="110"/>
      <c r="AJ95" s="110"/>
      <c r="AK95" s="110"/>
      <c r="AL95" s="110"/>
      <c r="AM95" s="110"/>
    </row>
    <row r="96" spans="4:39" ht="15" customHeight="1">
      <c r="D96" s="38"/>
      <c r="G96" s="101"/>
      <c r="H96" s="63" t="s">
        <v>61</v>
      </c>
      <c r="I96" s="64">
        <v>1010.6</v>
      </c>
      <c r="J96" s="65">
        <f t="shared" si="10"/>
        <v>6532.7408186228577</v>
      </c>
      <c r="K96" s="65">
        <f t="shared" si="10"/>
        <v>6712.5410246400006</v>
      </c>
      <c r="L96" s="65">
        <f t="shared" si="10"/>
        <v>6892.3412306571427</v>
      </c>
      <c r="M96" s="65">
        <f t="shared" si="10"/>
        <v>7072.1414366742847</v>
      </c>
      <c r="N96" s="65">
        <f t="shared" si="10"/>
        <v>7311.8750446971444</v>
      </c>
      <c r="O96" s="65">
        <f t="shared" si="10"/>
        <v>7551.6086527199996</v>
      </c>
      <c r="P96" s="65">
        <f t="shared" si="10"/>
        <v>7791.3422607428574</v>
      </c>
      <c r="Q96" s="65">
        <f t="shared" si="10"/>
        <v>7881.2423637514285</v>
      </c>
      <c r="R96" s="70">
        <f t="shared" si="10"/>
        <v>7971.1424667600004</v>
      </c>
      <c r="S96" s="107">
        <f t="shared" si="13"/>
        <v>3.0698623151453441E-2</v>
      </c>
      <c r="T96" s="108">
        <f t="shared" si="14"/>
        <v>3.4599003231864724</v>
      </c>
      <c r="U96" s="60" t="s">
        <v>61</v>
      </c>
      <c r="W96" s="38"/>
      <c r="X96" s="121"/>
      <c r="Y96" s="121"/>
      <c r="Z96" s="120"/>
      <c r="AA96" s="120"/>
      <c r="AB96" s="122"/>
      <c r="AC96" s="123"/>
      <c r="AD96" s="29"/>
      <c r="AE96" s="29"/>
      <c r="AF96" s="110"/>
      <c r="AG96" s="110"/>
      <c r="AH96" s="110"/>
      <c r="AI96" s="110"/>
      <c r="AJ96" s="110"/>
      <c r="AK96" s="110"/>
      <c r="AL96" s="110"/>
      <c r="AM96" s="110"/>
    </row>
    <row r="97" spans="1:39" ht="15" customHeight="1">
      <c r="D97" s="38"/>
      <c r="G97" s="101"/>
      <c r="H97" s="66" t="s">
        <v>62</v>
      </c>
      <c r="I97" s="67">
        <v>1033.8</v>
      </c>
      <c r="J97" s="68">
        <f t="shared" si="10"/>
        <v>6682.7107246114292</v>
      </c>
      <c r="K97" s="68">
        <f t="shared" si="10"/>
        <v>6866.6385427199994</v>
      </c>
      <c r="L97" s="68">
        <f t="shared" si="10"/>
        <v>7050.5663608285722</v>
      </c>
      <c r="M97" s="68">
        <f t="shared" si="10"/>
        <v>7234.4941789371405</v>
      </c>
      <c r="N97" s="68">
        <f t="shared" si="10"/>
        <v>7479.7312697485722</v>
      </c>
      <c r="O97" s="68">
        <f t="shared" si="10"/>
        <v>7724.9683605599994</v>
      </c>
      <c r="P97" s="68">
        <f t="shared" si="10"/>
        <v>7970.2054513714284</v>
      </c>
      <c r="Q97" s="68">
        <f t="shared" si="10"/>
        <v>8062.1693604257143</v>
      </c>
      <c r="R97" s="69">
        <f t="shared" si="10"/>
        <v>8154.1332694799994</v>
      </c>
      <c r="S97" s="107">
        <f t="shared" si="13"/>
        <v>2.2956659410251268E-2</v>
      </c>
      <c r="T97" s="108">
        <f t="shared" si="14"/>
        <v>3.5622847359095333</v>
      </c>
      <c r="U97" s="61" t="s">
        <v>62</v>
      </c>
      <c r="W97" s="38"/>
      <c r="X97" s="38"/>
      <c r="Y97" s="38"/>
      <c r="Z97" s="120"/>
      <c r="AA97" s="120"/>
      <c r="AB97" s="122"/>
      <c r="AC97" s="123"/>
      <c r="AD97" s="29"/>
      <c r="AE97" s="29"/>
      <c r="AF97" s="110"/>
      <c r="AG97" s="110"/>
      <c r="AH97" s="110"/>
      <c r="AI97" s="110"/>
      <c r="AJ97" s="110"/>
      <c r="AK97" s="110"/>
      <c r="AL97" s="110"/>
      <c r="AM97" s="110"/>
    </row>
    <row r="98" spans="1:39" ht="15" customHeight="1">
      <c r="D98" s="38"/>
      <c r="G98" s="101"/>
      <c r="H98" s="66" t="s">
        <v>63</v>
      </c>
      <c r="I98" s="67">
        <v>1057.5999999999999</v>
      </c>
      <c r="J98" s="68">
        <f t="shared" si="10"/>
        <v>6836.5591626514297</v>
      </c>
      <c r="K98" s="68">
        <f t="shared" si="10"/>
        <v>7024.7213414399994</v>
      </c>
      <c r="L98" s="68">
        <f t="shared" si="10"/>
        <v>7212.8835202285718</v>
      </c>
      <c r="M98" s="68">
        <f t="shared" si="10"/>
        <v>7401.0456990171415</v>
      </c>
      <c r="N98" s="68">
        <f t="shared" si="10"/>
        <v>7651.928604068572</v>
      </c>
      <c r="O98" s="68">
        <f t="shared" si="10"/>
        <v>7902.8115091199979</v>
      </c>
      <c r="P98" s="68">
        <f t="shared" si="10"/>
        <v>8153.6944141714284</v>
      </c>
      <c r="Q98" s="68">
        <f t="shared" si="10"/>
        <v>8247.7755035657137</v>
      </c>
      <c r="R98" s="69">
        <f t="shared" si="10"/>
        <v>8341.856592959999</v>
      </c>
      <c r="S98" s="107">
        <f t="shared" si="13"/>
        <v>2.3021861094989271E-2</v>
      </c>
      <c r="T98" s="108">
        <f t="shared" si="14"/>
        <v>3.6673170213754327</v>
      </c>
      <c r="U98" s="60" t="s">
        <v>63</v>
      </c>
      <c r="W98" s="38"/>
      <c r="X98" s="38"/>
      <c r="Y98" s="38"/>
      <c r="Z98" s="120"/>
      <c r="AA98" s="120"/>
      <c r="AB98" s="122"/>
      <c r="AC98" s="123"/>
      <c r="AD98" s="29"/>
      <c r="AE98" s="29"/>
      <c r="AF98" s="110"/>
      <c r="AG98" s="110"/>
      <c r="AH98" s="110"/>
      <c r="AI98" s="110"/>
      <c r="AJ98" s="110"/>
      <c r="AK98" s="110"/>
      <c r="AL98" s="110"/>
      <c r="AM98" s="110"/>
    </row>
    <row r="99" spans="1:39" ht="15" customHeight="1">
      <c r="D99" s="38"/>
      <c r="G99" s="101"/>
      <c r="H99" s="63" t="s">
        <v>64</v>
      </c>
      <c r="I99" s="64">
        <v>1081.9000000000001</v>
      </c>
      <c r="J99" s="65">
        <f t="shared" si="10"/>
        <v>6993.6397107342855</v>
      </c>
      <c r="K99" s="65">
        <f t="shared" si="10"/>
        <v>7186.1252073600008</v>
      </c>
      <c r="L99" s="65">
        <f t="shared" si="10"/>
        <v>7378.6107039857152</v>
      </c>
      <c r="M99" s="65">
        <f t="shared" si="10"/>
        <v>7571.0962006114278</v>
      </c>
      <c r="N99" s="65">
        <f t="shared" si="10"/>
        <v>7827.7435294457155</v>
      </c>
      <c r="O99" s="65">
        <f t="shared" si="10"/>
        <v>8084.3908582800004</v>
      </c>
      <c r="P99" s="65">
        <f t="shared" si="10"/>
        <v>8341.0381871142872</v>
      </c>
      <c r="Q99" s="65">
        <f t="shared" si="10"/>
        <v>8437.280935427143</v>
      </c>
      <c r="R99" s="70">
        <f t="shared" si="10"/>
        <v>8533.5236837400007</v>
      </c>
      <c r="S99" s="107">
        <f t="shared" si="13"/>
        <v>2.2976550680786856E-2</v>
      </c>
      <c r="T99" s="108">
        <f t="shared" si="14"/>
        <v>3.7745558674603643</v>
      </c>
      <c r="U99" s="61" t="s">
        <v>64</v>
      </c>
      <c r="W99" s="38"/>
      <c r="X99" s="38"/>
      <c r="Y99" s="38"/>
      <c r="Z99" s="38"/>
      <c r="AA99" s="38"/>
      <c r="AB99" s="122"/>
      <c r="AC99" s="123"/>
      <c r="AD99" s="29"/>
      <c r="AE99" s="29"/>
      <c r="AF99" s="110"/>
      <c r="AG99" s="110"/>
      <c r="AH99" s="110"/>
      <c r="AI99" s="110"/>
      <c r="AJ99" s="110"/>
      <c r="AK99" s="110"/>
      <c r="AL99" s="110"/>
      <c r="AM99" s="110"/>
    </row>
    <row r="100" spans="1:39" ht="15" customHeight="1">
      <c r="D100" s="38"/>
      <c r="G100" s="101"/>
      <c r="H100" s="66" t="s">
        <v>65</v>
      </c>
      <c r="I100" s="67">
        <v>1106.9000000000001</v>
      </c>
      <c r="J100" s="68">
        <f t="shared" si="10"/>
        <v>7155.2452128771438</v>
      </c>
      <c r="K100" s="68">
        <f t="shared" si="10"/>
        <v>7352.1785673599998</v>
      </c>
      <c r="L100" s="68">
        <f t="shared" si="10"/>
        <v>7549.1119218428576</v>
      </c>
      <c r="M100" s="68">
        <f t="shared" si="10"/>
        <v>7746.0452763257135</v>
      </c>
      <c r="N100" s="68">
        <f t="shared" si="10"/>
        <v>8008.6230823028582</v>
      </c>
      <c r="O100" s="68">
        <f t="shared" si="10"/>
        <v>8271.2008882800001</v>
      </c>
      <c r="P100" s="68">
        <f t="shared" si="10"/>
        <v>8533.7786942571438</v>
      </c>
      <c r="Q100" s="68">
        <f t="shared" si="10"/>
        <v>8632.2453714985713</v>
      </c>
      <c r="R100" s="69">
        <f t="shared" si="10"/>
        <v>8730.7120487400007</v>
      </c>
      <c r="S100" s="107">
        <f t="shared" si="13"/>
        <v>2.3107496071725686E-2</v>
      </c>
      <c r="T100" s="108">
        <f t="shared" si="14"/>
        <v>3.8848838984119398</v>
      </c>
      <c r="U100" s="60" t="s">
        <v>65</v>
      </c>
      <c r="W100" s="38"/>
      <c r="X100" s="38"/>
      <c r="Y100" s="38"/>
      <c r="Z100" s="38"/>
      <c r="AA100" s="38"/>
      <c r="AB100" s="122"/>
      <c r="AC100" s="123"/>
      <c r="AD100" s="29"/>
      <c r="AE100" s="29"/>
      <c r="AF100" s="110"/>
      <c r="AG100" s="110"/>
      <c r="AH100" s="110"/>
      <c r="AI100" s="110"/>
      <c r="AJ100" s="110"/>
      <c r="AK100" s="110"/>
      <c r="AL100" s="110"/>
      <c r="AM100" s="110"/>
    </row>
    <row r="101" spans="1:39" ht="15" customHeight="1">
      <c r="D101" s="38"/>
      <c r="G101" s="101"/>
      <c r="H101" s="63" t="s">
        <v>66</v>
      </c>
      <c r="I101" s="64">
        <v>1132.3</v>
      </c>
      <c r="J101" s="65">
        <f t="shared" si="10"/>
        <v>7319.4364030542865</v>
      </c>
      <c r="K101" s="65">
        <f t="shared" si="10"/>
        <v>7520.8887811199984</v>
      </c>
      <c r="L101" s="65">
        <f t="shared" si="10"/>
        <v>7722.3411591857139</v>
      </c>
      <c r="M101" s="65">
        <f t="shared" si="10"/>
        <v>7923.7935372514266</v>
      </c>
      <c r="N101" s="65">
        <f t="shared" si="10"/>
        <v>8192.3967080057137</v>
      </c>
      <c r="O101" s="65">
        <f t="shared" si="10"/>
        <v>8460.999878759998</v>
      </c>
      <c r="P101" s="65">
        <f t="shared" si="10"/>
        <v>8729.6030495142859</v>
      </c>
      <c r="Q101" s="65">
        <f t="shared" si="10"/>
        <v>8830.3292385471432</v>
      </c>
      <c r="R101" s="70">
        <f t="shared" si="10"/>
        <v>8931.0554275799986</v>
      </c>
      <c r="S101" s="107">
        <f t="shared" si="13"/>
        <v>2.2946969012557439E-2</v>
      </c>
      <c r="T101" s="108">
        <f t="shared" si="14"/>
        <v>3.9969771778587386</v>
      </c>
      <c r="U101" s="61" t="s">
        <v>66</v>
      </c>
      <c r="W101" s="38"/>
      <c r="X101" s="38"/>
      <c r="Y101" s="38"/>
      <c r="Z101" s="38"/>
      <c r="AA101" s="38"/>
      <c r="AB101" s="122"/>
      <c r="AC101" s="123"/>
      <c r="AD101" s="29"/>
      <c r="AE101" s="29"/>
      <c r="AF101" s="110"/>
      <c r="AG101" s="110"/>
      <c r="AH101" s="110"/>
      <c r="AI101" s="110"/>
      <c r="AJ101" s="110"/>
      <c r="AK101" s="110"/>
      <c r="AL101" s="110"/>
      <c r="AM101" s="110"/>
    </row>
    <row r="102" spans="1:39" ht="15" customHeight="1">
      <c r="D102" s="38"/>
      <c r="G102" s="101"/>
      <c r="H102" s="66" t="s">
        <v>67</v>
      </c>
      <c r="I102" s="67">
        <v>1158.4000000000001</v>
      </c>
      <c r="J102" s="68">
        <f t="shared" si="10"/>
        <v>7488.1525472914291</v>
      </c>
      <c r="K102" s="68">
        <f t="shared" si="10"/>
        <v>7694.2484889599991</v>
      </c>
      <c r="L102" s="68">
        <f t="shared" si="10"/>
        <v>7900.3444306285719</v>
      </c>
      <c r="M102" s="68">
        <f t="shared" si="10"/>
        <v>8106.440372297141</v>
      </c>
      <c r="N102" s="68">
        <f t="shared" si="10"/>
        <v>8381.2349611885729</v>
      </c>
      <c r="O102" s="68">
        <f t="shared" si="10"/>
        <v>8656.0295500800003</v>
      </c>
      <c r="P102" s="68">
        <f t="shared" si="10"/>
        <v>8930.8241389714294</v>
      </c>
      <c r="Q102" s="68">
        <f t="shared" si="10"/>
        <v>9033.872109805714</v>
      </c>
      <c r="R102" s="69">
        <f t="shared" si="10"/>
        <v>9136.9200806400004</v>
      </c>
      <c r="S102" s="107">
        <f t="shared" si="13"/>
        <v>2.3050428331714334E-2</v>
      </c>
      <c r="T102" s="108">
        <f t="shared" si="14"/>
        <v>4.112159642172184</v>
      </c>
      <c r="U102" s="60" t="s">
        <v>67</v>
      </c>
      <c r="W102" s="38"/>
      <c r="X102" s="38"/>
      <c r="Y102" s="38"/>
      <c r="Z102" s="38"/>
      <c r="AA102" s="38"/>
      <c r="AB102" s="122"/>
      <c r="AC102" s="123"/>
      <c r="AD102" s="29"/>
      <c r="AE102" s="29"/>
      <c r="AF102" s="110"/>
      <c r="AG102" s="110"/>
      <c r="AH102" s="110"/>
      <c r="AI102" s="110"/>
      <c r="AJ102" s="110"/>
      <c r="AK102" s="110"/>
      <c r="AL102" s="110"/>
      <c r="AM102" s="110"/>
    </row>
    <row r="103" spans="1:39" ht="15" customHeight="1">
      <c r="D103" s="38"/>
      <c r="G103" s="101"/>
      <c r="H103" s="63" t="s">
        <v>68</v>
      </c>
      <c r="I103" s="64">
        <v>1185</v>
      </c>
      <c r="J103" s="65">
        <f t="shared" si="10"/>
        <v>7660.1008015714287</v>
      </c>
      <c r="K103" s="65">
        <f t="shared" si="10"/>
        <v>7870.9292639999994</v>
      </c>
      <c r="L103" s="65">
        <f t="shared" si="10"/>
        <v>8081.757726428571</v>
      </c>
      <c r="M103" s="65">
        <f t="shared" si="10"/>
        <v>8292.5861888571417</v>
      </c>
      <c r="N103" s="65">
        <f t="shared" si="10"/>
        <v>8573.6908054285705</v>
      </c>
      <c r="O103" s="65">
        <f t="shared" si="10"/>
        <v>8854.7954219999974</v>
      </c>
      <c r="P103" s="65">
        <f t="shared" si="10"/>
        <v>9135.900038571428</v>
      </c>
      <c r="Q103" s="65">
        <f t="shared" si="10"/>
        <v>9241.3142697857147</v>
      </c>
      <c r="R103" s="70">
        <f t="shared" si="10"/>
        <v>9346.7285009999996</v>
      </c>
      <c r="S103" s="43">
        <f t="shared" si="13"/>
        <v>2.2962707182320408E-2</v>
      </c>
      <c r="T103" s="44">
        <f t="shared" si="14"/>
        <v>4.2295486671046598</v>
      </c>
      <c r="U103" s="61" t="s">
        <v>68</v>
      </c>
      <c r="W103" s="38"/>
      <c r="X103" s="38"/>
      <c r="Y103" s="38"/>
      <c r="Z103" s="38"/>
      <c r="AA103" s="38"/>
      <c r="AB103" s="122"/>
      <c r="AC103" s="123"/>
      <c r="AD103" s="29"/>
      <c r="AE103" s="29"/>
      <c r="AF103" s="110"/>
      <c r="AG103" s="110"/>
      <c r="AH103" s="110"/>
      <c r="AI103" s="110"/>
      <c r="AJ103" s="110"/>
      <c r="AK103" s="110"/>
      <c r="AL103" s="110"/>
      <c r="AM103" s="110"/>
    </row>
    <row r="104" spans="1:39" ht="15.75" customHeight="1">
      <c r="D104" s="38"/>
      <c r="H104" s="173" t="s">
        <v>72</v>
      </c>
      <c r="I104" s="173"/>
      <c r="J104" s="173"/>
      <c r="K104" s="111">
        <f>+K103/J103-1</f>
        <v>2.7522935779816349E-2</v>
      </c>
      <c r="L104" s="111">
        <f t="shared" ref="L104:R104" si="15">+L103/K103-1</f>
        <v>2.6785714285714413E-2</v>
      </c>
      <c r="M104" s="111">
        <f t="shared" si="15"/>
        <v>2.608695652173898E-2</v>
      </c>
      <c r="N104" s="111">
        <f t="shared" si="15"/>
        <v>3.3898305084745894E-2</v>
      </c>
      <c r="O104" s="111">
        <f t="shared" si="15"/>
        <v>3.2786885245901454E-2</v>
      </c>
      <c r="P104" s="111">
        <f t="shared" si="15"/>
        <v>3.1746031746032077E-2</v>
      </c>
      <c r="Q104" s="111">
        <f t="shared" si="15"/>
        <v>1.153846153846172E-2</v>
      </c>
      <c r="R104" s="111">
        <f t="shared" si="15"/>
        <v>1.1406844106463865E-2</v>
      </c>
    </row>
    <row r="105" spans="1:39" ht="15.75">
      <c r="A105" s="118"/>
      <c r="B105" s="118"/>
      <c r="C105" s="118"/>
      <c r="D105" s="119"/>
      <c r="E105" s="118"/>
      <c r="H105" s="173"/>
      <c r="I105" s="173"/>
      <c r="J105" s="173"/>
      <c r="K105" s="111">
        <f>+K103/$J$103-1</f>
        <v>2.7522935779816349E-2</v>
      </c>
      <c r="L105" s="111">
        <f t="shared" ref="L105:R105" si="16">+L88/$J$88-1</f>
        <v>5.5045871559633142E-2</v>
      </c>
      <c r="M105" s="111">
        <f t="shared" si="16"/>
        <v>8.256880733944949E-2</v>
      </c>
      <c r="N105" s="111">
        <f t="shared" si="16"/>
        <v>0.11926605504587173</v>
      </c>
      <c r="O105" s="111">
        <f t="shared" si="16"/>
        <v>0.15596330275229331</v>
      </c>
      <c r="P105" s="111">
        <f t="shared" si="16"/>
        <v>0.19266055045871577</v>
      </c>
      <c r="Q105" s="111">
        <f t="shared" si="16"/>
        <v>0.20642201834862406</v>
      </c>
      <c r="R105" s="111">
        <f t="shared" si="16"/>
        <v>0.22018348623853234</v>
      </c>
    </row>
    <row r="106" spans="1:39">
      <c r="A106" s="118"/>
      <c r="B106" s="118"/>
      <c r="C106" s="118"/>
      <c r="D106" s="119"/>
      <c r="E106" s="118"/>
    </row>
    <row r="107" spans="1:39">
      <c r="A107" s="118"/>
      <c r="B107" s="118"/>
      <c r="C107" s="118"/>
      <c r="D107" s="118"/>
      <c r="E107" s="118"/>
    </row>
  </sheetData>
  <sheetProtection algorithmName="SHA-512" hashValue="PcV9oydMRCIiPheggAhHZRaqkUhsQxqpjYdKBa2cDhlspuZWhI5LmZhUcCHdWUTBR+mwmI+hRzPbSR/mbJqeNQ==" saltValue="86bvRe24SmI5gr65yk1tYw==" spinCount="100000" sheet="1" selectLockedCells="1"/>
  <mergeCells count="42">
    <mergeCell ref="H104:J105"/>
    <mergeCell ref="AI18:AK18"/>
    <mergeCell ref="AK17:AM17"/>
    <mergeCell ref="W17:AA17"/>
    <mergeCell ref="AA18:AC18"/>
    <mergeCell ref="AC17:AE17"/>
    <mergeCell ref="AE18:AG18"/>
    <mergeCell ref="AD19:AF19"/>
    <mergeCell ref="AG17:AI17"/>
    <mergeCell ref="AJ64:AJ88"/>
    <mergeCell ref="AK68:AK88"/>
    <mergeCell ref="AL72:AL88"/>
    <mergeCell ref="AM76:AM88"/>
    <mergeCell ref="AD40:AD64"/>
    <mergeCell ref="AE44:AE64"/>
    <mergeCell ref="AH56:AH88"/>
    <mergeCell ref="AI60:AI88"/>
    <mergeCell ref="X24:X48"/>
    <mergeCell ref="Y26:Y48"/>
    <mergeCell ref="Z28:Z48"/>
    <mergeCell ref="AA28:AA64"/>
    <mergeCell ref="AB32:AB64"/>
    <mergeCell ref="AC36:AC64"/>
    <mergeCell ref="J17:R17"/>
    <mergeCell ref="S17:T17"/>
    <mergeCell ref="G22:G88"/>
    <mergeCell ref="AF48:AF88"/>
    <mergeCell ref="AG52:AG88"/>
    <mergeCell ref="W22:W48"/>
    <mergeCell ref="J5:U5"/>
    <mergeCell ref="J8:U9"/>
    <mergeCell ref="J6:U6"/>
    <mergeCell ref="I15:J15"/>
    <mergeCell ref="Q16:R16"/>
    <mergeCell ref="X91:Y93"/>
    <mergeCell ref="X89:Y90"/>
    <mergeCell ref="Z89:AA90"/>
    <mergeCell ref="AB89:AC90"/>
    <mergeCell ref="H18:I18"/>
    <mergeCell ref="S18:T18"/>
    <mergeCell ref="H19:I19"/>
    <mergeCell ref="H20:I20"/>
  </mergeCells>
  <dataValidations disablePrompts="1" count="4">
    <dataValidation allowBlank="1" showErrorMessage="1" sqref="L15" xr:uid="{2B6FBCD7-922E-4CB8-BC2B-6D2E5A805444}"/>
    <dataValidation type="list" allowBlank="1" showInputMessage="1" showErrorMessage="1" promptTitle="HORAIRE" prompt="Choisissez le type d'horaire" sqref="I15 K15" xr:uid="{DBE26537-CDE1-47DD-B532-80C61D9F32CD}">
      <formula1>$AF$25:$AF$28</formula1>
    </dataValidation>
    <dataValidation showInputMessage="1" showErrorMessage="1" sqref="AO1" xr:uid="{03728C49-9AF2-4A58-88E0-648FA5E8ACE8}"/>
    <dataValidation type="list" showInputMessage="1" showErrorMessage="1" sqref="AO2" xr:uid="{7F833BD5-C0E0-4586-A425-A71627B776A1}">
      <formula1>$C$5:$C$7</formula1>
    </dataValidation>
  </dataValidations>
  <printOptions horizontalCentered="1" verticalCentered="1"/>
  <pageMargins left="0" right="0" top="0" bottom="0" header="0" footer="0"/>
  <pageSetup paperSize="8" scale="57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locked="0" defaultSize="0" print="0" autoFill="0" autoPict="0">
                <anchor moveWithCells="1">
                  <from>
                    <xdr:col>9</xdr:col>
                    <xdr:colOff>28575</xdr:colOff>
                    <xdr:row>10</xdr:row>
                    <xdr:rowOff>9525</xdr:rowOff>
                  </from>
                  <to>
                    <xdr:col>13</xdr:col>
                    <xdr:colOff>209550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print="0" autoFill="0" autoLine="0" autoPict="0">
                <anchor moveWithCells="1">
                  <from>
                    <xdr:col>9</xdr:col>
                    <xdr:colOff>76200</xdr:colOff>
                    <xdr:row>10</xdr:row>
                    <xdr:rowOff>95250</xdr:rowOff>
                  </from>
                  <to>
                    <xdr:col>9</xdr:col>
                    <xdr:colOff>952500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print="0" autoFill="0" autoLine="0" autoPict="0">
                <anchor moveWithCells="1">
                  <from>
                    <xdr:col>10</xdr:col>
                    <xdr:colOff>304800</xdr:colOff>
                    <xdr:row>10</xdr:row>
                    <xdr:rowOff>104775</xdr:rowOff>
                  </from>
                  <to>
                    <xdr:col>11</xdr:col>
                    <xdr:colOff>485775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Group Box 4">
              <controlPr locked="0" defaultSize="0" autoFill="0" autoPict="0">
                <anchor moveWithCells="1">
                  <from>
                    <xdr:col>13</xdr:col>
                    <xdr:colOff>571500</xdr:colOff>
                    <xdr:row>10</xdr:row>
                    <xdr:rowOff>9525</xdr:rowOff>
                  </from>
                  <to>
                    <xdr:col>16</xdr:col>
                    <xdr:colOff>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locked="0" defaultSize="0" print="0" autoFill="0" autoLine="0" autoPict="0">
                <anchor moveWithCells="1">
                  <from>
                    <xdr:col>13</xdr:col>
                    <xdr:colOff>695325</xdr:colOff>
                    <xdr:row>10</xdr:row>
                    <xdr:rowOff>95250</xdr:rowOff>
                  </from>
                  <to>
                    <xdr:col>14</xdr:col>
                    <xdr:colOff>676275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locked="0" defaultSize="0" print="0" autoFill="0" autoLine="0" autoPict="0">
                <anchor moveWithCells="1">
                  <from>
                    <xdr:col>14</xdr:col>
                    <xdr:colOff>485775</xdr:colOff>
                    <xdr:row>10</xdr:row>
                    <xdr:rowOff>95250</xdr:rowOff>
                  </from>
                  <to>
                    <xdr:col>15</xdr:col>
                    <xdr:colOff>485775</xdr:colOff>
                    <xdr:row>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locked="0" defaultSize="0" print="0" autoFill="0" autoLine="0" autoPict="0">
                <anchor moveWithCells="1">
                  <from>
                    <xdr:col>15</xdr:col>
                    <xdr:colOff>323850</xdr:colOff>
                    <xdr:row>10</xdr:row>
                    <xdr:rowOff>104775</xdr:rowOff>
                  </from>
                  <to>
                    <xdr:col>15</xdr:col>
                    <xdr:colOff>866775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locked="0" defaultSize="0" print="0" autoFill="0" autoLine="0" autoPict="0">
                <anchor moveWithCells="1">
                  <from>
                    <xdr:col>11</xdr:col>
                    <xdr:colOff>771525</xdr:colOff>
                    <xdr:row>10</xdr:row>
                    <xdr:rowOff>104775</xdr:rowOff>
                  </from>
                  <to>
                    <xdr:col>13</xdr:col>
                    <xdr:colOff>57150</xdr:colOff>
                    <xdr:row>11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CCEE8A35AD434C9F1851DB24B73D7C" ma:contentTypeVersion="7" ma:contentTypeDescription="Crée un document." ma:contentTypeScope="" ma:versionID="2f1b4adfcfcc032e471bc2e6a1c2b25a">
  <xsd:schema xmlns:xsd="http://www.w3.org/2001/XMLSchema" xmlns:xs="http://www.w3.org/2001/XMLSchema" xmlns:p="http://schemas.microsoft.com/office/2006/metadata/properties" xmlns:ns2="9a18a59d-1200-42e4-8a09-e5262214313f" xmlns:ns3="bff6ec92-2f6b-4011-8006-589e4fac6aef" targetNamespace="http://schemas.microsoft.com/office/2006/metadata/properties" ma:root="true" ma:fieldsID="b78ec632556d74b2f347126b4c523c48" ns2:_="" ns3:_="">
    <xsd:import namespace="9a18a59d-1200-42e4-8a09-e5262214313f"/>
    <xsd:import namespace="bff6ec92-2f6b-4011-8006-589e4fac6a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18a59d-1200-42e4-8a09-e526221431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f6ec92-2f6b-4011-8006-589e4fac6ae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BEC289-F61E-490F-9CF2-5EC3D77A39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18a59d-1200-42e4-8a09-e5262214313f"/>
    <ds:schemaRef ds:uri="bff6ec92-2f6b-4011-8006-589e4fa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140227-0A5F-4F81-910C-BE75D8C2F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11ADD2-57ED-4EA3-8605-FAE47B8F893D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d014041e-cdf9-4bce-ba9f-a256a9b70ec8"/>
    <ds:schemaRef ds:uri="8f7c294d-bf3e-4a2d-8f97-8103cd0a78c0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</vt:i4>
      </vt:variant>
    </vt:vector>
  </HeadingPairs>
  <TitlesOfParts>
    <vt:vector size="11" baseType="lpstr">
      <vt:lpstr>Janvier 2021</vt:lpstr>
      <vt:lpstr>'Janvier 2021'!_IMP1</vt:lpstr>
      <vt:lpstr>'Janvier 2021'!_IMP2</vt:lpstr>
      <vt:lpstr>'Janvier 2021'!COEFF_GRILLE</vt:lpstr>
      <vt:lpstr>'Janvier 2021'!ECHELON</vt:lpstr>
      <vt:lpstr>'Janvier 2021'!HoraireHebdo</vt:lpstr>
      <vt:lpstr>'Janvier 2021'!HoraireHebdoLibelle</vt:lpstr>
      <vt:lpstr>'Janvier 2021'!MajorationResidentielle</vt:lpstr>
      <vt:lpstr>'Janvier 2021'!SNB</vt:lpstr>
      <vt:lpstr>'Janvier 2021'!TauxMajorationResidentielle</vt:lpstr>
      <vt:lpstr>'Janvier 2021'!Zone_d_impression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JOUAN</dc:creator>
  <cp:lastModifiedBy>olivier JOUAN</cp:lastModifiedBy>
  <cp:lastPrinted>2021-01-06T11:00:30Z</cp:lastPrinted>
  <dcterms:created xsi:type="dcterms:W3CDTF">2020-01-03T13:03:23Z</dcterms:created>
  <dcterms:modified xsi:type="dcterms:W3CDTF">2021-01-13T16:51:34Z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0x010100F0CCEE8A35AD434C9F1851DB24B73D7C</vt:lpwstr>
  </property>
</Properties>
</file>